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D:\DOC\CermeljIrena\programi\NALOZBE2-ZSInv\obrazci\ocenjevalnik\"/>
    </mc:Choice>
  </mc:AlternateContent>
  <xr:revisionPtr revIDLastSave="0" documentId="13_ncr:1_{1F774D76-3001-4863-AC74-EE79C097BE91}" xr6:coauthVersionLast="43" xr6:coauthVersionMax="43" xr10:uidLastSave="{00000000-0000-0000-0000-000000000000}"/>
  <workbookProtection workbookAlgorithmName="SHA-512" workbookHashValue="qVMN4GFwqwXgxPtTizupj2t3orHK6hcgvCFU/0CaFcLGI6a9jdk5tYplKuO1xCatOQZ7aSeRQe2s4wjGp9mTSw==" workbookSaltValue="jUeoacgTiVSNiJpdupuFcA==" workbookSpinCount="100000" lockStructure="1"/>
  <bookViews>
    <workbookView xWindow="-120" yWindow="-120" windowWidth="29040" windowHeight="17640" xr2:uid="{6BF7A2FE-FD31-4315-A36B-5A3BFF89872D}"/>
  </bookViews>
  <sheets>
    <sheet name="samoocenjevanje projekta" sheetId="2" r:id="rId1"/>
    <sheet name="OP" sheetId="10" state="hidden" r:id="rId2"/>
    <sheet name="OPIF" sheetId="13" state="hidden" r:id="rId3"/>
    <sheet name="REZULTATI_SKUPNO" sheetId="14" state="hidden" r:id="rId4"/>
    <sheet name="šifranti" sheetId="1"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7" i="10" l="1"/>
  <c r="C77" i="10" s="1"/>
  <c r="B77" i="2"/>
  <c r="B79" i="2"/>
  <c r="B85" i="10" l="1"/>
  <c r="C85" i="10" s="1"/>
  <c r="B7" i="10"/>
  <c r="C7" i="10" s="1"/>
  <c r="A89" i="14" l="1"/>
  <c r="C89" i="14"/>
  <c r="D89" i="14"/>
  <c r="E89" i="14"/>
  <c r="G89" i="14"/>
  <c r="A90" i="14"/>
  <c r="B90" i="14"/>
  <c r="C90" i="14"/>
  <c r="D90" i="14"/>
  <c r="E90" i="14"/>
  <c r="F90" i="14"/>
  <c r="G90" i="14"/>
  <c r="A91" i="14"/>
  <c r="D91" i="14"/>
  <c r="E91" i="14"/>
  <c r="A92" i="14"/>
  <c r="C92" i="14"/>
  <c r="D92" i="14"/>
  <c r="E92" i="14"/>
  <c r="G92" i="14"/>
  <c r="A93" i="14"/>
  <c r="B93" i="14"/>
  <c r="C93" i="14"/>
  <c r="D93" i="14"/>
  <c r="E93" i="14"/>
  <c r="F93" i="14"/>
  <c r="G93" i="14"/>
  <c r="A84" i="14"/>
  <c r="B84" i="14"/>
  <c r="C84" i="14"/>
  <c r="D84" i="14"/>
  <c r="E84" i="14"/>
  <c r="F84" i="14"/>
  <c r="G84" i="14"/>
  <c r="A85" i="14"/>
  <c r="D85" i="14"/>
  <c r="E85" i="14"/>
  <c r="A86" i="14"/>
  <c r="B86" i="14"/>
  <c r="C86" i="14"/>
  <c r="D86" i="14"/>
  <c r="E86" i="14"/>
  <c r="F86" i="14"/>
  <c r="G86" i="14"/>
  <c r="A87" i="14"/>
  <c r="C87" i="14"/>
  <c r="D87" i="14"/>
  <c r="E87" i="14"/>
  <c r="G87" i="14"/>
  <c r="A88" i="14"/>
  <c r="B88" i="14"/>
  <c r="C88" i="14"/>
  <c r="D88" i="14"/>
  <c r="E88" i="14"/>
  <c r="F88" i="14"/>
  <c r="G88" i="14"/>
  <c r="A75" i="14"/>
  <c r="B75" i="14"/>
  <c r="C75" i="14"/>
  <c r="D75" i="14"/>
  <c r="E75" i="14"/>
  <c r="F75" i="14"/>
  <c r="G75" i="14"/>
  <c r="A76" i="14"/>
  <c r="A77" i="14"/>
  <c r="D77" i="14"/>
  <c r="E77" i="14"/>
  <c r="A78" i="14"/>
  <c r="B78" i="14"/>
  <c r="C78" i="14"/>
  <c r="D78" i="14"/>
  <c r="E78" i="14"/>
  <c r="F78" i="14"/>
  <c r="G78" i="14"/>
  <c r="A79" i="14"/>
  <c r="C79" i="14"/>
  <c r="D79" i="14"/>
  <c r="E79" i="14"/>
  <c r="G79" i="14"/>
  <c r="A80" i="14"/>
  <c r="B80" i="14"/>
  <c r="C80" i="14"/>
  <c r="D80" i="14"/>
  <c r="E80" i="14"/>
  <c r="F80" i="14"/>
  <c r="G80" i="14"/>
  <c r="A81" i="14"/>
  <c r="C81" i="14"/>
  <c r="D81" i="14"/>
  <c r="E81" i="14"/>
  <c r="G81" i="14"/>
  <c r="A82" i="14"/>
  <c r="B82" i="14"/>
  <c r="C82" i="14"/>
  <c r="D82" i="14"/>
  <c r="E82" i="14"/>
  <c r="F82" i="14"/>
  <c r="G82" i="14"/>
  <c r="A83" i="14"/>
  <c r="C83" i="14"/>
  <c r="D83" i="14"/>
  <c r="E83" i="14"/>
  <c r="G83" i="14"/>
  <c r="A69" i="14"/>
  <c r="D69" i="14"/>
  <c r="E69" i="14"/>
  <c r="A70" i="14"/>
  <c r="C70" i="14"/>
  <c r="D70" i="14"/>
  <c r="E70" i="14"/>
  <c r="G70" i="14"/>
  <c r="A71" i="14"/>
  <c r="B71" i="14"/>
  <c r="C71" i="14"/>
  <c r="D71" i="14"/>
  <c r="E71" i="14"/>
  <c r="F71" i="14"/>
  <c r="G71" i="14"/>
  <c r="A72" i="14"/>
  <c r="C72" i="14"/>
  <c r="D72" i="14"/>
  <c r="E72" i="14"/>
  <c r="G72" i="14"/>
  <c r="A73" i="14"/>
  <c r="B73" i="14"/>
  <c r="C73" i="14"/>
  <c r="D73" i="14"/>
  <c r="E73" i="14"/>
  <c r="F73" i="14"/>
  <c r="G73" i="14"/>
  <c r="A74" i="14"/>
  <c r="C74" i="14"/>
  <c r="D74" i="14"/>
  <c r="E74" i="14"/>
  <c r="G74" i="14"/>
  <c r="A48" i="14"/>
  <c r="C48" i="14"/>
  <c r="D48" i="14"/>
  <c r="E48" i="14"/>
  <c r="G48" i="14"/>
  <c r="A49" i="14"/>
  <c r="B49" i="14"/>
  <c r="C49" i="14"/>
  <c r="D49" i="14"/>
  <c r="E49" i="14"/>
  <c r="F49" i="14"/>
  <c r="G49" i="14"/>
  <c r="A50" i="14"/>
  <c r="C50" i="14"/>
  <c r="E50" i="14"/>
  <c r="G50" i="14"/>
  <c r="A51" i="14"/>
  <c r="B51" i="14"/>
  <c r="C51" i="14"/>
  <c r="D51" i="14"/>
  <c r="E51" i="14"/>
  <c r="F51" i="14"/>
  <c r="G51" i="14"/>
  <c r="A52" i="14"/>
  <c r="C52" i="14"/>
  <c r="D52" i="14"/>
  <c r="E52" i="14"/>
  <c r="G52" i="14"/>
  <c r="A53" i="14"/>
  <c r="B53" i="14"/>
  <c r="C53" i="14"/>
  <c r="D53" i="14"/>
  <c r="E53" i="14"/>
  <c r="F53" i="14"/>
  <c r="G53" i="14"/>
  <c r="A54" i="14"/>
  <c r="C54" i="14"/>
  <c r="D54" i="14"/>
  <c r="E54" i="14"/>
  <c r="G54" i="14"/>
  <c r="A55" i="14"/>
  <c r="B55" i="14"/>
  <c r="C55" i="14"/>
  <c r="D55" i="14"/>
  <c r="E55" i="14"/>
  <c r="F55" i="14"/>
  <c r="G55" i="14"/>
  <c r="A56" i="14"/>
  <c r="C56" i="14"/>
  <c r="D56" i="14"/>
  <c r="E56" i="14"/>
  <c r="G56" i="14"/>
  <c r="A57" i="14"/>
  <c r="B57" i="14"/>
  <c r="C57" i="14"/>
  <c r="D57" i="14"/>
  <c r="E57" i="14"/>
  <c r="F57" i="14"/>
  <c r="G57" i="14"/>
  <c r="A58" i="14"/>
  <c r="D58" i="14"/>
  <c r="E58" i="14"/>
  <c r="A59" i="14"/>
  <c r="D59" i="14"/>
  <c r="E59" i="14"/>
  <c r="A60" i="14"/>
  <c r="C60" i="14"/>
  <c r="D60" i="14"/>
  <c r="E60" i="14"/>
  <c r="G60" i="14"/>
  <c r="A61" i="14"/>
  <c r="B61" i="14"/>
  <c r="C61" i="14"/>
  <c r="D61" i="14"/>
  <c r="E61" i="14"/>
  <c r="F61" i="14"/>
  <c r="G61" i="14"/>
  <c r="A62" i="14"/>
  <c r="D62" i="14"/>
  <c r="E62" i="14"/>
  <c r="A63" i="14"/>
  <c r="C63" i="14"/>
  <c r="D63" i="14"/>
  <c r="E63" i="14"/>
  <c r="G63" i="14"/>
  <c r="A64" i="14"/>
  <c r="B64" i="14"/>
  <c r="C64" i="14"/>
  <c r="D64" i="14"/>
  <c r="E64" i="14"/>
  <c r="F64" i="14"/>
  <c r="G64" i="14"/>
  <c r="A65" i="14"/>
  <c r="C65" i="14"/>
  <c r="D65" i="14"/>
  <c r="E65" i="14"/>
  <c r="G65" i="14"/>
  <c r="A66" i="14"/>
  <c r="B66" i="14"/>
  <c r="C66" i="14"/>
  <c r="D66" i="14"/>
  <c r="E66" i="14"/>
  <c r="F66" i="14"/>
  <c r="G66" i="14"/>
  <c r="A67" i="14"/>
  <c r="C67" i="14"/>
  <c r="D67" i="14"/>
  <c r="E67" i="14"/>
  <c r="G67" i="14"/>
  <c r="A68" i="14"/>
  <c r="B68" i="14"/>
  <c r="C68" i="14"/>
  <c r="D68" i="14"/>
  <c r="E68" i="14"/>
  <c r="F68" i="14"/>
  <c r="G68" i="14"/>
  <c r="A23" i="14"/>
  <c r="B23" i="14"/>
  <c r="C23" i="14"/>
  <c r="D23" i="14"/>
  <c r="E23" i="14"/>
  <c r="F23" i="14"/>
  <c r="G23" i="14"/>
  <c r="A24" i="14"/>
  <c r="D24" i="14"/>
  <c r="E24" i="14"/>
  <c r="A25" i="14"/>
  <c r="C25" i="14"/>
  <c r="D25" i="14"/>
  <c r="E25" i="14"/>
  <c r="G25" i="14"/>
  <c r="A26" i="14"/>
  <c r="B26" i="14"/>
  <c r="C26" i="14"/>
  <c r="D26" i="14"/>
  <c r="E26" i="14"/>
  <c r="F26" i="14"/>
  <c r="G26" i="14"/>
  <c r="A27" i="14"/>
  <c r="D27" i="14"/>
  <c r="E27" i="14"/>
  <c r="A28" i="14"/>
  <c r="B28" i="14"/>
  <c r="C28" i="14"/>
  <c r="D28" i="14"/>
  <c r="E28" i="14"/>
  <c r="F28" i="14"/>
  <c r="G28" i="14"/>
  <c r="A29" i="14"/>
  <c r="C29" i="14"/>
  <c r="D29" i="14"/>
  <c r="E29" i="14"/>
  <c r="G29" i="14"/>
  <c r="A30" i="14"/>
  <c r="B30" i="14"/>
  <c r="C30" i="14"/>
  <c r="D30" i="14"/>
  <c r="E30" i="14"/>
  <c r="F30" i="14"/>
  <c r="G30" i="14"/>
  <c r="A31" i="14"/>
  <c r="A32" i="14"/>
  <c r="D32" i="14"/>
  <c r="E32" i="14"/>
  <c r="A33" i="14"/>
  <c r="C33" i="14"/>
  <c r="D33" i="14"/>
  <c r="E33" i="14"/>
  <c r="G33" i="14"/>
  <c r="A34" i="14"/>
  <c r="B34" i="14"/>
  <c r="C34" i="14"/>
  <c r="D34" i="14"/>
  <c r="E34" i="14"/>
  <c r="F34" i="14"/>
  <c r="G34" i="14"/>
  <c r="A35" i="14"/>
  <c r="C35" i="14"/>
  <c r="D35" i="14"/>
  <c r="E35" i="14"/>
  <c r="G35" i="14"/>
  <c r="A36" i="14"/>
  <c r="B36" i="14"/>
  <c r="C36" i="14"/>
  <c r="D36" i="14"/>
  <c r="E36" i="14"/>
  <c r="F36" i="14"/>
  <c r="G36" i="14"/>
  <c r="A37" i="14"/>
  <c r="C37" i="14"/>
  <c r="D37" i="14"/>
  <c r="E37" i="14"/>
  <c r="G37" i="14"/>
  <c r="A38" i="14"/>
  <c r="B38" i="14"/>
  <c r="C38" i="14"/>
  <c r="D38" i="14"/>
  <c r="E38" i="14"/>
  <c r="F38" i="14"/>
  <c r="G38" i="14"/>
  <c r="A39" i="14"/>
  <c r="C39" i="14"/>
  <c r="D39" i="14"/>
  <c r="E39" i="14"/>
  <c r="G39" i="14"/>
  <c r="A40" i="14"/>
  <c r="B40" i="14"/>
  <c r="C40" i="14"/>
  <c r="D40" i="14"/>
  <c r="E40" i="14"/>
  <c r="F40" i="14"/>
  <c r="G40" i="14"/>
  <c r="A41" i="14"/>
  <c r="C41" i="14"/>
  <c r="D41" i="14"/>
  <c r="E41" i="14"/>
  <c r="G41" i="14"/>
  <c r="A42" i="14"/>
  <c r="B42" i="14"/>
  <c r="C42" i="14"/>
  <c r="D42" i="14"/>
  <c r="E42" i="14"/>
  <c r="F42" i="14"/>
  <c r="G42" i="14"/>
  <c r="A43" i="14"/>
  <c r="C43" i="14"/>
  <c r="D43" i="14"/>
  <c r="E43" i="14"/>
  <c r="G43" i="14"/>
  <c r="A44" i="14"/>
  <c r="B44" i="14"/>
  <c r="C44" i="14"/>
  <c r="D44" i="14"/>
  <c r="E44" i="14"/>
  <c r="F44" i="14"/>
  <c r="G44" i="14"/>
  <c r="A45" i="14"/>
  <c r="A46" i="14"/>
  <c r="C46" i="14"/>
  <c r="D46" i="14"/>
  <c r="E46" i="14"/>
  <c r="G46" i="14"/>
  <c r="A47" i="14"/>
  <c r="B47" i="14"/>
  <c r="C47" i="14"/>
  <c r="D47" i="14"/>
  <c r="E47" i="14"/>
  <c r="F47" i="14"/>
  <c r="G47" i="14"/>
  <c r="G4" i="14"/>
  <c r="F5" i="14"/>
  <c r="G5" i="14"/>
  <c r="F8" i="14"/>
  <c r="G8" i="14"/>
  <c r="G9" i="14"/>
  <c r="F10" i="14"/>
  <c r="G10" i="14"/>
  <c r="G11" i="14"/>
  <c r="F12" i="14"/>
  <c r="G12" i="14"/>
  <c r="G14" i="14"/>
  <c r="F15" i="14"/>
  <c r="G15" i="14"/>
  <c r="G16" i="14"/>
  <c r="F17" i="14"/>
  <c r="G17" i="14"/>
  <c r="G19" i="14"/>
  <c r="F20" i="14"/>
  <c r="G20" i="14"/>
  <c r="G22" i="14"/>
  <c r="G1" i="14"/>
  <c r="D3" i="14"/>
  <c r="E3" i="14"/>
  <c r="D4" i="14"/>
  <c r="E4" i="14"/>
  <c r="D5" i="14"/>
  <c r="E5" i="14"/>
  <c r="D7" i="14"/>
  <c r="E7" i="14"/>
  <c r="D8" i="14"/>
  <c r="E8" i="14"/>
  <c r="D9" i="14"/>
  <c r="E9" i="14"/>
  <c r="D10" i="14"/>
  <c r="E10" i="14"/>
  <c r="D11" i="14"/>
  <c r="E11" i="14"/>
  <c r="D12" i="14"/>
  <c r="E12" i="14"/>
  <c r="D13" i="14"/>
  <c r="E13" i="14"/>
  <c r="D14" i="14"/>
  <c r="E14" i="14"/>
  <c r="D15" i="14"/>
  <c r="E15" i="14"/>
  <c r="D16" i="14"/>
  <c r="E16" i="14"/>
  <c r="D17" i="14"/>
  <c r="E17" i="14"/>
  <c r="D18" i="14"/>
  <c r="E18" i="14"/>
  <c r="D19" i="14"/>
  <c r="E19" i="14"/>
  <c r="D20" i="14"/>
  <c r="E20" i="14"/>
  <c r="D21" i="14"/>
  <c r="E21" i="14"/>
  <c r="D22" i="14"/>
  <c r="E22" i="14"/>
  <c r="E1" i="14"/>
  <c r="A2" i="14"/>
  <c r="A3" i="14"/>
  <c r="A4" i="14"/>
  <c r="C4" i="14"/>
  <c r="A5" i="14"/>
  <c r="B5" i="14"/>
  <c r="C5" i="14"/>
  <c r="A6" i="14"/>
  <c r="A7" i="14"/>
  <c r="A8" i="14"/>
  <c r="B8" i="14"/>
  <c r="C8" i="14"/>
  <c r="A9" i="14"/>
  <c r="C9" i="14"/>
  <c r="A10" i="14"/>
  <c r="B10" i="14"/>
  <c r="C10" i="14"/>
  <c r="A11" i="14"/>
  <c r="C11" i="14"/>
  <c r="A12" i="14"/>
  <c r="B12" i="14"/>
  <c r="C12" i="14"/>
  <c r="A13" i="14"/>
  <c r="A14" i="14"/>
  <c r="C14" i="14"/>
  <c r="A15" i="14"/>
  <c r="B15" i="14"/>
  <c r="C15" i="14"/>
  <c r="A16" i="14"/>
  <c r="C16" i="14"/>
  <c r="A17" i="14"/>
  <c r="B17" i="14"/>
  <c r="C17" i="14"/>
  <c r="A18" i="14"/>
  <c r="A19" i="14"/>
  <c r="C19" i="14"/>
  <c r="A20" i="14"/>
  <c r="B20" i="14"/>
  <c r="C20" i="14"/>
  <c r="A21" i="14"/>
  <c r="A22" i="14"/>
  <c r="C22" i="14"/>
  <c r="C1" i="14"/>
  <c r="B92" i="13"/>
  <c r="B91" i="13" s="1"/>
  <c r="C91" i="13" s="1"/>
  <c r="G91" i="14" s="1"/>
  <c r="A91" i="13"/>
  <c r="B89" i="13"/>
  <c r="F89" i="14" s="1"/>
  <c r="A88" i="13"/>
  <c r="B87" i="13"/>
  <c r="B85" i="13" s="1"/>
  <c r="C85" i="13" s="1"/>
  <c r="G85" i="14" s="1"/>
  <c r="A86" i="13"/>
  <c r="A85" i="13"/>
  <c r="B83" i="13"/>
  <c r="F83" i="14" s="1"/>
  <c r="A82" i="13"/>
  <c r="B81" i="13"/>
  <c r="F81" i="14" s="1"/>
  <c r="A80" i="13"/>
  <c r="B79" i="13"/>
  <c r="B77" i="13" s="1"/>
  <c r="C77" i="13" s="1"/>
  <c r="G77" i="14" s="1"/>
  <c r="A78" i="13"/>
  <c r="A77" i="13"/>
  <c r="A76" i="13"/>
  <c r="B74" i="13"/>
  <c r="F74" i="14" s="1"/>
  <c r="B72" i="13"/>
  <c r="F72" i="14" s="1"/>
  <c r="B70" i="13"/>
  <c r="F70" i="14" s="1"/>
  <c r="A69" i="13"/>
  <c r="B67" i="13"/>
  <c r="F67" i="14" s="1"/>
  <c r="B65" i="13"/>
  <c r="F65" i="14" s="1"/>
  <c r="B63" i="13"/>
  <c r="A62" i="13"/>
  <c r="B60" i="13"/>
  <c r="F60" i="14" s="1"/>
  <c r="A59" i="13"/>
  <c r="A58" i="13"/>
  <c r="B56" i="13"/>
  <c r="F56" i="14" s="1"/>
  <c r="B54" i="13"/>
  <c r="F54" i="14" s="1"/>
  <c r="B52" i="13"/>
  <c r="F52" i="14" s="1"/>
  <c r="B50" i="13"/>
  <c r="F50" i="14" s="1"/>
  <c r="B48" i="13"/>
  <c r="F48" i="14" s="1"/>
  <c r="B46" i="13"/>
  <c r="A45" i="13"/>
  <c r="B43" i="13"/>
  <c r="F43" i="14" s="1"/>
  <c r="B41" i="13"/>
  <c r="F41" i="14" s="1"/>
  <c r="B39" i="13"/>
  <c r="F39" i="14" s="1"/>
  <c r="B37" i="13"/>
  <c r="F37" i="14" s="1"/>
  <c r="B35" i="13"/>
  <c r="F35" i="14" s="1"/>
  <c r="B33" i="13"/>
  <c r="A32" i="13"/>
  <c r="A31" i="13"/>
  <c r="B29" i="13"/>
  <c r="B27" i="13" s="1"/>
  <c r="C27" i="13" s="1"/>
  <c r="G27" i="14" s="1"/>
  <c r="A28" i="13"/>
  <c r="A27" i="13"/>
  <c r="B25" i="13"/>
  <c r="B24" i="13" s="1"/>
  <c r="C24" i="13" s="1"/>
  <c r="G24" i="14" s="1"/>
  <c r="A24" i="13"/>
  <c r="B22" i="13"/>
  <c r="B21" i="13" s="1"/>
  <c r="C21" i="13" s="1"/>
  <c r="G21" i="14" s="1"/>
  <c r="B19" i="13"/>
  <c r="B18" i="13" s="1"/>
  <c r="A18" i="13"/>
  <c r="B16" i="13"/>
  <c r="F16" i="14" s="1"/>
  <c r="B14" i="13"/>
  <c r="A13" i="13"/>
  <c r="B11" i="13"/>
  <c r="F11" i="14" s="1"/>
  <c r="A10" i="13"/>
  <c r="B9" i="13"/>
  <c r="B7" i="13" s="1"/>
  <c r="C7" i="13" s="1"/>
  <c r="G7" i="14" s="1"/>
  <c r="A8" i="13"/>
  <c r="A7" i="13"/>
  <c r="A6" i="13"/>
  <c r="B4" i="13"/>
  <c r="B3" i="13" s="1"/>
  <c r="C3" i="13" s="1"/>
  <c r="G3" i="14" s="1"/>
  <c r="A3" i="13"/>
  <c r="A2" i="13"/>
  <c r="B92" i="10"/>
  <c r="B91" i="10" s="1"/>
  <c r="C91" i="10" s="1"/>
  <c r="A91" i="10"/>
  <c r="B89" i="10"/>
  <c r="A88" i="10"/>
  <c r="B87" i="10"/>
  <c r="A86" i="10"/>
  <c r="A85" i="10"/>
  <c r="B83" i="10"/>
  <c r="A82" i="10"/>
  <c r="B81" i="10"/>
  <c r="A80" i="10"/>
  <c r="B79" i="10"/>
  <c r="A78" i="10"/>
  <c r="A77" i="10"/>
  <c r="A76" i="10"/>
  <c r="B74" i="10"/>
  <c r="B72" i="10"/>
  <c r="B69" i="10" s="1"/>
  <c r="C69" i="10" s="1"/>
  <c r="B70" i="10"/>
  <c r="A69" i="10"/>
  <c r="B67" i="10"/>
  <c r="B65" i="10"/>
  <c r="B63" i="10"/>
  <c r="B62" i="10" s="1"/>
  <c r="C62" i="10" s="1"/>
  <c r="A62" i="10"/>
  <c r="B60" i="10"/>
  <c r="B59" i="10"/>
  <c r="A59" i="10"/>
  <c r="A58" i="10"/>
  <c r="B56" i="10"/>
  <c r="B54" i="10"/>
  <c r="B52" i="10"/>
  <c r="B50" i="10"/>
  <c r="D50" i="14" s="1"/>
  <c r="B48" i="10"/>
  <c r="B46" i="10"/>
  <c r="A45" i="10"/>
  <c r="B43" i="10"/>
  <c r="B41" i="10"/>
  <c r="B39" i="10"/>
  <c r="B37" i="10"/>
  <c r="B35" i="10"/>
  <c r="B33" i="10"/>
  <c r="B32" i="10" s="1"/>
  <c r="A32" i="10"/>
  <c r="A31" i="10"/>
  <c r="B29" i="10"/>
  <c r="B27" i="10" s="1"/>
  <c r="C27" i="10" s="1"/>
  <c r="A28" i="10"/>
  <c r="A27" i="10"/>
  <c r="B25" i="10"/>
  <c r="B24" i="10" s="1"/>
  <c r="C24" i="10" s="1"/>
  <c r="A24" i="10"/>
  <c r="B22" i="10"/>
  <c r="B21" i="10" s="1"/>
  <c r="C21" i="10" s="1"/>
  <c r="B19" i="10"/>
  <c r="B18" i="10"/>
  <c r="C18" i="10" s="1"/>
  <c r="A18" i="10"/>
  <c r="B16" i="10"/>
  <c r="B14" i="10"/>
  <c r="B13" i="10" s="1"/>
  <c r="C13" i="10" s="1"/>
  <c r="A13" i="10"/>
  <c r="B11" i="10"/>
  <c r="A10" i="10"/>
  <c r="B9" i="10"/>
  <c r="A8" i="10"/>
  <c r="A7" i="10"/>
  <c r="A6" i="10"/>
  <c r="B4" i="10"/>
  <c r="C3" i="10"/>
  <c r="B3" i="10"/>
  <c r="A3" i="10"/>
  <c r="A2" i="10"/>
  <c r="A91" i="2"/>
  <c r="A85" i="2"/>
  <c r="A77" i="2"/>
  <c r="A76" i="2"/>
  <c r="A69" i="2"/>
  <c r="A62" i="2"/>
  <c r="A59" i="2"/>
  <c r="A58" i="2"/>
  <c r="A45" i="2"/>
  <c r="A32" i="2"/>
  <c r="A31" i="2"/>
  <c r="A27" i="2"/>
  <c r="A24" i="2"/>
  <c r="A18" i="2"/>
  <c r="A13" i="2"/>
  <c r="A7" i="2"/>
  <c r="A6" i="2"/>
  <c r="A3" i="2"/>
  <c r="A2" i="2"/>
  <c r="B13" i="13" l="1"/>
  <c r="C13" i="13" s="1"/>
  <c r="G13" i="14" s="1"/>
  <c r="F91" i="14"/>
  <c r="F92" i="14"/>
  <c r="F87" i="14"/>
  <c r="F85" i="14"/>
  <c r="F79" i="14"/>
  <c r="F77" i="14"/>
  <c r="B69" i="13"/>
  <c r="B62" i="13"/>
  <c r="C62" i="13" s="1"/>
  <c r="G62" i="14" s="1"/>
  <c r="F63" i="14"/>
  <c r="B59" i="13"/>
  <c r="F59" i="14" s="1"/>
  <c r="B45" i="13"/>
  <c r="C45" i="13" s="1"/>
  <c r="G45" i="14" s="1"/>
  <c r="F46" i="14"/>
  <c r="B32" i="13"/>
  <c r="F32" i="14" s="1"/>
  <c r="F33" i="14"/>
  <c r="F27" i="14"/>
  <c r="F29" i="14"/>
  <c r="F24" i="14"/>
  <c r="F25" i="14"/>
  <c r="F21" i="14"/>
  <c r="F22" i="14"/>
  <c r="C18" i="13"/>
  <c r="G18" i="14" s="1"/>
  <c r="F18" i="14"/>
  <c r="F19" i="14"/>
  <c r="F14" i="14"/>
  <c r="F7" i="14"/>
  <c r="F9" i="14"/>
  <c r="F4" i="14"/>
  <c r="F3" i="14"/>
  <c r="B45" i="10"/>
  <c r="B31" i="10" s="1"/>
  <c r="B76" i="13"/>
  <c r="B6" i="13"/>
  <c r="F6" i="14" s="1"/>
  <c r="B76" i="10"/>
  <c r="C32" i="10"/>
  <c r="B6" i="10"/>
  <c r="D6" i="14" s="1"/>
  <c r="B58" i="10"/>
  <c r="C58" i="10" s="1"/>
  <c r="C59" i="10"/>
  <c r="B16" i="2"/>
  <c r="B16" i="14" s="1"/>
  <c r="B14" i="2"/>
  <c r="F13" i="14" l="1"/>
  <c r="C59" i="13"/>
  <c r="G59" i="14" s="1"/>
  <c r="B58" i="13"/>
  <c r="C58" i="13" s="1"/>
  <c r="G58" i="14" s="1"/>
  <c r="C69" i="13"/>
  <c r="G69" i="14" s="1"/>
  <c r="F69" i="14"/>
  <c r="F62" i="14"/>
  <c r="F45" i="14"/>
  <c r="B31" i="13"/>
  <c r="C32" i="13"/>
  <c r="G32" i="14" s="1"/>
  <c r="C31" i="10"/>
  <c r="E31" i="14" s="1"/>
  <c r="D31" i="14"/>
  <c r="C45" i="10"/>
  <c r="E45" i="14" s="1"/>
  <c r="D45" i="14"/>
  <c r="C76" i="13"/>
  <c r="G76" i="14" s="1"/>
  <c r="F76" i="14"/>
  <c r="C76" i="10"/>
  <c r="E76" i="14" s="1"/>
  <c r="D76" i="14"/>
  <c r="B13" i="2"/>
  <c r="B14" i="14"/>
  <c r="C6" i="13"/>
  <c r="G6" i="14" s="1"/>
  <c r="C6" i="10"/>
  <c r="E6" i="14" s="1"/>
  <c r="B2" i="10"/>
  <c r="B11" i="2"/>
  <c r="B11" i="14" s="1"/>
  <c r="B9" i="2"/>
  <c r="B7" i="2" s="1"/>
  <c r="B83" i="2"/>
  <c r="B81" i="2"/>
  <c r="B81" i="14" s="1"/>
  <c r="B87" i="2"/>
  <c r="B85" i="2" s="1"/>
  <c r="B89" i="2"/>
  <c r="B89" i="14" s="1"/>
  <c r="B92" i="2"/>
  <c r="A88" i="2"/>
  <c r="A86" i="2"/>
  <c r="A82" i="2"/>
  <c r="A80" i="2"/>
  <c r="A78" i="2"/>
  <c r="B74" i="2"/>
  <c r="B74" i="14" s="1"/>
  <c r="B72" i="2"/>
  <c r="B72" i="14" s="1"/>
  <c r="B70" i="2"/>
  <c r="B70" i="14" s="1"/>
  <c r="B67" i="2"/>
  <c r="B67" i="14" s="1"/>
  <c r="B65" i="2"/>
  <c r="B65" i="14" s="1"/>
  <c r="B63" i="2"/>
  <c r="B63" i="14" s="1"/>
  <c r="B2" i="13" l="1"/>
  <c r="C2" i="13" s="1"/>
  <c r="G2" i="14" s="1"/>
  <c r="F58" i="14"/>
  <c r="C31" i="13"/>
  <c r="G31" i="14" s="1"/>
  <c r="F31" i="14"/>
  <c r="B83" i="14"/>
  <c r="B79" i="14"/>
  <c r="B87" i="14"/>
  <c r="C85" i="2"/>
  <c r="C2" i="10"/>
  <c r="E2" i="14" s="1"/>
  <c r="D2" i="14"/>
  <c r="B9" i="14"/>
  <c r="B91" i="2"/>
  <c r="B92" i="14"/>
  <c r="C13" i="2"/>
  <c r="C13" i="14" s="1"/>
  <c r="B13" i="14"/>
  <c r="B62" i="2"/>
  <c r="B69" i="2"/>
  <c r="B60" i="2"/>
  <c r="B56" i="2"/>
  <c r="B56" i="14" s="1"/>
  <c r="B54" i="2"/>
  <c r="B54" i="14" s="1"/>
  <c r="B52" i="2"/>
  <c r="B52" i="14" s="1"/>
  <c r="B50" i="2"/>
  <c r="B50" i="14" s="1"/>
  <c r="B48" i="2"/>
  <c r="B48" i="14" s="1"/>
  <c r="B46" i="2"/>
  <c r="B46" i="14" s="1"/>
  <c r="F2" i="14" l="1"/>
  <c r="B77" i="14"/>
  <c r="C77" i="2"/>
  <c r="C77" i="14" s="1"/>
  <c r="B7" i="14"/>
  <c r="C7" i="2"/>
  <c r="C7" i="14" s="1"/>
  <c r="C91" i="2"/>
  <c r="C91" i="14" s="1"/>
  <c r="B91" i="14"/>
  <c r="C85" i="14"/>
  <c r="B85" i="14"/>
  <c r="C69" i="2"/>
  <c r="C69" i="14" s="1"/>
  <c r="B69" i="14"/>
  <c r="C62" i="2"/>
  <c r="C62" i="14" s="1"/>
  <c r="B62" i="14"/>
  <c r="B59" i="2"/>
  <c r="B59" i="14" s="1"/>
  <c r="B60" i="14"/>
  <c r="B76" i="2"/>
  <c r="B45" i="2"/>
  <c r="B58" i="2"/>
  <c r="B43" i="2"/>
  <c r="B43" i="14" s="1"/>
  <c r="B41" i="2"/>
  <c r="B41" i="14" s="1"/>
  <c r="B39" i="2"/>
  <c r="B39" i="14" s="1"/>
  <c r="B37" i="2"/>
  <c r="B37" i="14" s="1"/>
  <c r="B35" i="2"/>
  <c r="B35" i="14" s="1"/>
  <c r="B33" i="2"/>
  <c r="B33" i="14" s="1"/>
  <c r="A10" i="2"/>
  <c r="A8" i="2"/>
  <c r="B29" i="2"/>
  <c r="A28" i="2"/>
  <c r="B25" i="2"/>
  <c r="B22" i="2"/>
  <c r="B19" i="2"/>
  <c r="B4" i="2"/>
  <c r="B4" i="14" s="1"/>
  <c r="C59" i="2" l="1"/>
  <c r="C59" i="14" s="1"/>
  <c r="C76" i="2"/>
  <c r="C76" i="14" s="1"/>
  <c r="B76" i="14"/>
  <c r="C58" i="2"/>
  <c r="C58" i="14" s="1"/>
  <c r="B58" i="14"/>
  <c r="C45" i="2"/>
  <c r="C45" i="14" s="1"/>
  <c r="B45" i="14"/>
  <c r="B27" i="2"/>
  <c r="B29" i="14"/>
  <c r="B24" i="2"/>
  <c r="B25" i="14"/>
  <c r="B21" i="2"/>
  <c r="B22" i="14"/>
  <c r="B18" i="2"/>
  <c r="B19" i="14"/>
  <c r="B32" i="2"/>
  <c r="B32" i="14" s="1"/>
  <c r="B3" i="2"/>
  <c r="C27" i="2" l="1"/>
  <c r="C27" i="14" s="1"/>
  <c r="B27" i="14"/>
  <c r="C24" i="2"/>
  <c r="C24" i="14" s="1"/>
  <c r="B24" i="14"/>
  <c r="C21" i="2"/>
  <c r="C21" i="14" s="1"/>
  <c r="B21" i="14"/>
  <c r="B6" i="2"/>
  <c r="B6" i="14" s="1"/>
  <c r="C18" i="2"/>
  <c r="C18" i="14" s="1"/>
  <c r="B18" i="14"/>
  <c r="C3" i="2"/>
  <c r="C3" i="14" s="1"/>
  <c r="B3" i="14"/>
  <c r="C32" i="2"/>
  <c r="C32" i="14" s="1"/>
  <c r="B31" i="2"/>
  <c r="C31" i="2" l="1"/>
  <c r="C31" i="14" s="1"/>
  <c r="B31" i="14"/>
  <c r="C6" i="2"/>
  <c r="C6" i="14" s="1"/>
  <c r="B2" i="2"/>
  <c r="C2" i="2" l="1"/>
  <c r="C2" i="14" s="1"/>
  <c r="B2" i="14"/>
</calcChain>
</file>

<file path=xl/sharedStrings.xml><?xml version="1.0" encoding="utf-8"?>
<sst xmlns="http://schemas.openxmlformats.org/spreadsheetml/2006/main" count="379" uniqueCount="140">
  <si>
    <t>INVESTICIJA</t>
  </si>
  <si>
    <t>1. merilo: Družbena odgovornost</t>
  </si>
  <si>
    <t>(4 možne točke)</t>
  </si>
  <si>
    <t xml:space="preserve">I. EKONOMSKI VIDIK </t>
  </si>
  <si>
    <t>2. merilo: Vrednost projekta</t>
  </si>
  <si>
    <t>(1 možen odgovor)</t>
  </si>
  <si>
    <t>V predelovalni dejavnosti</t>
  </si>
  <si>
    <t>V razvojno-raziskovalni dejavnosti ali storitveni dejavnosti</t>
  </si>
  <si>
    <t>3. merilo: Položaj in uveljavljenost kreditojemalca na trgu</t>
  </si>
  <si>
    <t>4. merilo: Prenos tehnologije, znanja in izkušenj</t>
  </si>
  <si>
    <t>Projekt omogoča prenos tehnologije na kreditojemalca in/ali na druga podjetja v Republiki Sloveniji in bistveno prispeva k povečanju produktivnosti kreditojemalca in/ali drugih podjetij v državi ter vključuje sodelovanje z raziskovalnimi ustanovami, univerzami, tehnološkimi parki in drugimi razvojnimi jedri.</t>
  </si>
  <si>
    <t>Projekt omogoča prenos tehnologije na kreditojemalca in/ali na druga podjetja v Republiki Sloveniji in bistveno prispeva k povečanju produktivnosti kreditojemalca in/ali drugih podjetij v državi, vendar ne vključuje sodelovanja z raziskovalnimi ustanovami, univerzami, tehnološkimi parki in drugimi razvojnimi jedri.</t>
  </si>
  <si>
    <t>Projekt omogoča prenos tehnologije na kreditojemalca in/ali na druga podjetja v Republiki Sloveniji in v manjši meri prispeva k povečanju produktivnosti kreditojemalca in/ali drugih podjetij v državi.</t>
  </si>
  <si>
    <t>5. merilo: Dolgoročna vpetost projekta v regijo</t>
  </si>
  <si>
    <t>Narava projekta je taka, da je onemogočen prenos strojev in opreme iz Republike Slovenije (nakup zemljišča, namensko zgrajena stavba, visoki stroški transporta strojev in podobno), veliko časovno zamudo za podjetje pomeni morebitna menjava že usposobljene delovne sile.</t>
  </si>
  <si>
    <t>Narava projekta je taka, da je opremo in stroje sicer možno preseliti iz Republike Slovenije (nakup (ali finančni nakup z obvezo nakupa) zemljišča in tipsko zgrajena stavba in podobno), vendar je to povezano z visokimi stroški selitve in časovno zamudo, ki nastane zaradi menjave že usposobljene delovne sile.</t>
  </si>
  <si>
    <t xml:space="preserve">Narava projekta je taka, da je opremo in stroje sicer možno (in ob znatnih stroških) preseliti iz Republike Slovenije (dolgoročni zakup stavb in/ali opreme in podobno), delovno silo pa je glede na naravo dela mogoče drugje hitro usposobiti. </t>
  </si>
  <si>
    <t>6. merilo: Stopnja tehnološke zahtevnosti projekta</t>
  </si>
  <si>
    <t>7. merilo: Dodana vrednost na zaposlenega</t>
  </si>
  <si>
    <t>Predvidena dodana vrednost na zaposlenega, ki jo bo kreditojemalec ustvaril v prvem letu od zaključka del in zapolnitve novih delovnih mest, je višja od povprečne dodane vrednosti na zaposlenega v enaki ali podobni dejavnosti v Republiki Sloveniji, kot je glavna dejavnost kreditojemalca, (op. upošteva se zadnje razpoložljive podatke ob oddaji vloge za financiranje) za:</t>
  </si>
  <si>
    <t>75 % in več</t>
  </si>
  <si>
    <t>od 50 % do 74 %</t>
  </si>
  <si>
    <t>od 25 % do 49 %</t>
  </si>
  <si>
    <t xml:space="preserve">od 1 % do 24 % </t>
  </si>
  <si>
    <t>II. OKOLJSKI VIDIK</t>
  </si>
  <si>
    <t>8. merilo: Vpliv projekta na okolje</t>
  </si>
  <si>
    <t>Projekt najmanj ohranja kakovost zraka in stopnjo onesnaževanja.</t>
  </si>
  <si>
    <t>Projekt najmanj ohranja stanja oziroma kakovosti voda in koristi iz vodnih virov.</t>
  </si>
  <si>
    <t>Projekt ne vpliva negativno na kmetijske pridelke in gozdove.</t>
  </si>
  <si>
    <t>Projekt ohranja identiteto krajine ter kulturno in naravno dediščino.</t>
  </si>
  <si>
    <t>Projekt ohranja strukturo in sestavo tal.</t>
  </si>
  <si>
    <t>Projekt ne vpliva negativno na ohranjanje in upravljanje vodnega režima.</t>
  </si>
  <si>
    <t>9. merilo: Prispevek projekta k prehodu v krožno gospodarstvo na podlagi naravnih virov, ki povzročajo nižje emisije toplogrednih plinov in omogočajo proizvodnjo z nižjim ogljičnim odtisom (metodologija ReSOLVE)</t>
  </si>
  <si>
    <t>III. PROSTORSKI VIDIK</t>
  </si>
  <si>
    <t>10. merilo: Umeščenost na razvrednoteno območje z ustrezno namensko rabo ali v obstoječo obrtno-poslovno cono</t>
  </si>
  <si>
    <t>Projekt je umeščen na razvrednoteno območje z ustrezno namensko rabo.</t>
  </si>
  <si>
    <t>Projekt je umeščen v obstoječo obrtno-poslovno cono.</t>
  </si>
  <si>
    <t>Projekt je umeščen na območje z ustrezno namensko rabo.</t>
  </si>
  <si>
    <t>11. merilo: Vpetost projekta v prostor</t>
  </si>
  <si>
    <t>Projekt je umeščen v mesto, drugo urbano naselje ali širše mestno območje.</t>
  </si>
  <si>
    <t>Projekta ustrezno izkorišča obstoječe prometne, energetske, komunalne in druge prednosti lokacije.</t>
  </si>
  <si>
    <t>Projekt ne poslabšuje bivalnih in delovnih razmer v neposredni okolici.</t>
  </si>
  <si>
    <t>12. merilo: Pozitiven vpliv na prostorski razvoj občine</t>
  </si>
  <si>
    <t>Zaradi projekta se bo okrepil položaj naselja kot središča nacionalnega ali regionalnega pomena.</t>
  </si>
  <si>
    <t>Projekt bo pripomogel k usklajenemu razvoju komplementarnih dejavnosti.</t>
  </si>
  <si>
    <t>Zaradi projekta se bo zmanjšala brezposelnost v občini.</t>
  </si>
  <si>
    <t>IV. SOCIALNI VIDIK</t>
  </si>
  <si>
    <t>13. merilo: Število novoustvarjenih delovnih mest</t>
  </si>
  <si>
    <t>14. merilo: Število visokokvalificiranih novoustvarjenih delovnih mest</t>
  </si>
  <si>
    <t>15. merilo: Učinki projekta na skladni regionalni razvoj</t>
  </si>
  <si>
    <t>Projekt bo izveden na problemskem območju ali na obmejnem problemskem območju.</t>
  </si>
  <si>
    <t>Projekt bo izveden na območju, kjer je indeks razvojne ogroženosti 120 in več.</t>
  </si>
  <si>
    <t>Projekt bo izveden na območju, kjer je indeks razvojne ogroženosti od 100 do 119.</t>
  </si>
  <si>
    <t>Projekt bo izveden na območju, kjer je indeks razvojne ogroženosti od 80 do 99.</t>
  </si>
  <si>
    <t>Projekt bo izveden na območju, kjer je indeks razvojne ogroženosti 79 in manj.</t>
  </si>
  <si>
    <t>V predelovalni dejavnosti:</t>
  </si>
  <si>
    <t>V razvojno-raziskovalni dejavnosti ali storitveni dejavnosti:</t>
  </si>
  <si>
    <t>Projekt pomeni vlaganje v dejavnost z visoko intenzivnostjo raziskav in razvoja.</t>
  </si>
  <si>
    <t>Projekt pomeni vlaganje v dejavnost s srednje visoko intenzivnostjo raziskav in razvoja.</t>
  </si>
  <si>
    <t>Projekt pomeni vlaganje v dejavnost s srednjo intenzivnostjo raziskav in razvoja.</t>
  </si>
  <si>
    <t xml:space="preserve">Projekt pomeni vlaganje v dejavnost s srednje nizko intenzivnostjo raziskav in razvoja. </t>
  </si>
  <si>
    <t>Projekt pomeni vlaganje v dejavnost z nizko intenzivnostjo raziskav in razvoja.</t>
  </si>
  <si>
    <t>Projekt ima prispevek k obnavljanju in ponovni vzpostavitvi naravnega kapitala.</t>
  </si>
  <si>
    <t>Projekt ima prispevek k boljši izkoriščenosti in izrabi izdelkov.</t>
  </si>
  <si>
    <t>Projekt ima prispevek k optimizaciji delovanja sistemov.</t>
  </si>
  <si>
    <t>Projekt ima prispevek h kroženju proizvodov in snovi.</t>
  </si>
  <si>
    <t>Projekt ima prispevek k dematerializaciji izdelkov.</t>
  </si>
  <si>
    <t>Izpolnjujemo enega ali več standardov družbene odgovornosti.</t>
  </si>
  <si>
    <t>Imamo  poslanstvo ali vizijo, iz katere je razvidno uravnoteženo ekonomsko in družbeno odgovorno ravnanje.</t>
  </si>
  <si>
    <t>Smo multinacionalno podjetje.</t>
  </si>
  <si>
    <t>Nismo multinacionalno podjetje.</t>
  </si>
  <si>
    <t>Poslujemo 5 let ali več.</t>
  </si>
  <si>
    <t>Poslujemo manj kot 5 let.</t>
  </si>
  <si>
    <t>Narava projekta je taka, da je opremo in stroje mogoče zelo hitro in ob zanemarljivih stroških preseliti iz Republike Slovenije (najem prostorov, zakup ali najem strojev, manj zahtevna usposobljenost delovne sile …) in drugje hitro usposobiti delovno silo.</t>
  </si>
  <si>
    <t>Projekt ne omogoča prenosa tehnologije na kreditojemalca in/ali druga podjetja v Repibliki Sloveniji in nima vpliva na povečanje produktivnosti drugih podjetij v Republiki Sloveniji.</t>
  </si>
  <si>
    <t>Ne izpolnjujemo nobenega standada družbene odgovornosti in nimamo poslanstva ali vizije, iz katere je razvidno uravnoteženo ekonomsko in družbeno odgovorno ravnanje.</t>
  </si>
  <si>
    <t>(Izberite odgovor)</t>
  </si>
  <si>
    <t>(Navedite kje natančno v investicijskem programu je utemeljena izbrana trditev in/ali v kateri prilogi k vlogi za financiranje ste predložili dokazilo, ki dokazuje izbrano trditev.)</t>
  </si>
  <si>
    <t>Ni predelovalna dejavnost.</t>
  </si>
  <si>
    <t>Ni razvojno-raziskovalna dejavnost ali storitvena dejavnost.</t>
  </si>
  <si>
    <t>od 500.000 € do 999.999 €.</t>
  </si>
  <si>
    <t>od 1.000.000 € do 2.999.999 €.</t>
  </si>
  <si>
    <t>od 3.000.000 € do 19.999.999 €.</t>
  </si>
  <si>
    <t>20.000.000 € in več .</t>
  </si>
  <si>
    <t>od 1.000.000 € do 5.999.999 €.</t>
  </si>
  <si>
    <t>od 6.000.000 € do 14.999.999 €.</t>
  </si>
  <si>
    <t>od 15.000.000 € do 39.999.999 €.</t>
  </si>
  <si>
    <t>40.000.000 € in več.</t>
  </si>
  <si>
    <t>Projekt vpliva na poslabšanje kakovosti zraka ali povečuje onesnaževanje.</t>
  </si>
  <si>
    <t>Projekt vpliva na poslabšanje stanja oziroma kakovosti voda ali koristi iz vodnih virov.</t>
  </si>
  <si>
    <t>Projekt vpliva negativno na kmetijske pridelke ali gozdove.</t>
  </si>
  <si>
    <t>Projekt negativno vpliva na strukturo in sestavo tal.</t>
  </si>
  <si>
    <t>Projekt nima vpliva na ohranjanje identitete krajine ter kulturne in naravne dediščine.</t>
  </si>
  <si>
    <t>Projekt vpliva negativno na ohranjanje in upravljanje vodnega režima.</t>
  </si>
  <si>
    <t>Projekt nima prispevka h kroženju proizvodov in snovi.</t>
  </si>
  <si>
    <t>Projekt nima prispevka k optimizaciji delovanja sistemov.</t>
  </si>
  <si>
    <t>Projekt nima prispevka k boljši izkoriščenosti in izrabi izdelkov.</t>
  </si>
  <si>
    <t>Projekt nima prispevka k obnavljanju in ponovni vzpostavitvi naravnega kapitala.</t>
  </si>
  <si>
    <t>Projekt nima prispevka k dematerializaciji izdelkov.</t>
  </si>
  <si>
    <t>Projekt nima prispevka k izbiri virov in tehnologij za krožno gospodarstvo.</t>
  </si>
  <si>
    <t>Projekt ima prispevek k izbiri virov in tehnologij za krožno gospodarstvo.</t>
  </si>
  <si>
    <t>Projekt preobremeni obstoječo prometno, energetsko, komunalno in drugo infrastrukturo.</t>
  </si>
  <si>
    <t xml:space="preserve">Projekt poslabšuje bivalne in delovne razmere v neposredni okolici. </t>
  </si>
  <si>
    <t>Projekt ne okrepi položaja naselja kot središča nacionalnega ali regionalnega pomena.</t>
  </si>
  <si>
    <t>Projekt ni umeščen v mesto, drugo urbano naselje ali širše mestno območje.</t>
  </si>
  <si>
    <t>Projekt ne pripomore k usklajenemu razvoju komplementarnih dejavnosti.</t>
  </si>
  <si>
    <t>S projektom ni zmanjšanja brezposelnosti v občini.</t>
  </si>
  <si>
    <t>od 25 do 49.</t>
  </si>
  <si>
    <t>od 50 do 99.</t>
  </si>
  <si>
    <t>od 100 do 199.</t>
  </si>
  <si>
    <t>200 in več.</t>
  </si>
  <si>
    <t>V storitveni dejavnosti:</t>
  </si>
  <si>
    <t>od 10 do 19.</t>
  </si>
  <si>
    <t>od 20 do 39.</t>
  </si>
  <si>
    <t>od 40 do 79.</t>
  </si>
  <si>
    <t>80 in več.</t>
  </si>
  <si>
    <t>V razvojno-raziskovalni dejavnosti:</t>
  </si>
  <si>
    <t>od 5 do 9.</t>
  </si>
  <si>
    <t>40 in več.</t>
  </si>
  <si>
    <t>Ni storitvena dejavnost.</t>
  </si>
  <si>
    <t>Ni razvojno-raziskovalna dejavnost.</t>
  </si>
  <si>
    <t>Ni raziskovalno-razvojna dejavnost ali storitvena dejavnost.</t>
  </si>
  <si>
    <t>od 10 do 14.</t>
  </si>
  <si>
    <t>od 15 do 19.</t>
  </si>
  <si>
    <t>20 in več.</t>
  </si>
  <si>
    <t>od 3 do 9.</t>
  </si>
  <si>
    <t>od 0 do 2.</t>
  </si>
  <si>
    <t>od 0 do 4.</t>
  </si>
  <si>
    <t>od 0 do 8.</t>
  </si>
  <si>
    <t>od 0 do 9.</t>
  </si>
  <si>
    <t>od 0 do 24.</t>
  </si>
  <si>
    <t>od 0 do 499.999.</t>
  </si>
  <si>
    <t>od 0 do 999.999.</t>
  </si>
  <si>
    <t>merilo</t>
  </si>
  <si>
    <t>ocena</t>
  </si>
  <si>
    <t>(Opomba)</t>
  </si>
  <si>
    <t>ocena stranka</t>
  </si>
  <si>
    <t>ocena OP</t>
  </si>
  <si>
    <t>ocena OPIF</t>
  </si>
  <si>
    <r>
      <t>VIDIK/</t>
    </r>
    <r>
      <rPr>
        <i/>
        <sz val="8"/>
        <color theme="1"/>
        <rFont val="Tahoma"/>
        <family val="2"/>
        <charset val="238"/>
      </rPr>
      <t>Merilo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</si>
</sst>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b/>
      <sz val="8"/>
      <color theme="1"/>
      <name val="Tahoma"/>
      <family val="2"/>
      <charset val="238"/>
    </font>
    <font>
      <b/>
      <sz val="8"/>
      <color rgb="FF000000"/>
      <name val="Tahoma"/>
      <family val="2"/>
      <charset val="238"/>
    </font>
    <font>
      <sz val="8"/>
      <color theme="1"/>
      <name val="Tahoma"/>
      <family val="2"/>
      <charset val="238"/>
    </font>
    <font>
      <i/>
      <sz val="8"/>
      <color rgb="FF000000"/>
      <name val="Tahoma"/>
      <family val="2"/>
      <charset val="238"/>
    </font>
    <font>
      <sz val="8"/>
      <color rgb="FF000000"/>
      <name val="Tahoma"/>
      <family val="2"/>
      <charset val="238"/>
    </font>
    <font>
      <b/>
      <sz val="8"/>
      <name val="Tahoma"/>
      <family val="2"/>
      <charset val="238"/>
    </font>
    <font>
      <i/>
      <sz val="8"/>
      <color theme="1"/>
      <name val="Tahoma"/>
      <family val="2"/>
      <charset val="238"/>
    </font>
    <font>
      <sz val="8"/>
      <name val="Tahoma"/>
      <family val="2"/>
      <charset val="238"/>
    </font>
    <font>
      <sz val="8"/>
      <color rgb="FFFF0000"/>
      <name val="Tahoma"/>
      <family val="2"/>
      <charset val="238"/>
    </font>
  </fonts>
  <fills count="7">
    <fill>
      <patternFill patternType="none"/>
    </fill>
    <fill>
      <patternFill patternType="gray125"/>
    </fill>
    <fill>
      <patternFill patternType="solid">
        <fgColor rgb="FF8EAADB"/>
        <bgColor indexed="64"/>
      </patternFill>
    </fill>
    <fill>
      <patternFill patternType="solid">
        <fgColor rgb="FFD9E2F3"/>
        <bgColor indexed="64"/>
      </patternFill>
    </fill>
    <fill>
      <patternFill patternType="solid">
        <fgColor rgb="FFB4C6E7"/>
        <bgColor indexed="64"/>
      </patternFill>
    </fill>
    <fill>
      <patternFill patternType="solid">
        <fgColor theme="4" tint="0.39997558519241921"/>
        <bgColor indexed="64"/>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0">
    <xf numFmtId="0" fontId="0" fillId="0" borderId="0" xfId="0"/>
    <xf numFmtId="0" fontId="3" fillId="0" borderId="0" xfId="0" applyFont="1"/>
    <xf numFmtId="0" fontId="2" fillId="2" borderId="1" xfId="0" applyFont="1" applyFill="1" applyBorder="1" applyAlignment="1">
      <alignment vertical="center" wrapText="1"/>
    </xf>
    <xf numFmtId="0" fontId="2" fillId="4" borderId="1" xfId="0" applyFont="1" applyFill="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vertical="center" wrapText="1"/>
    </xf>
    <xf numFmtId="0" fontId="3"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4" fillId="3" borderId="1" xfId="0" applyFont="1" applyFill="1" applyBorder="1" applyAlignment="1">
      <alignment vertical="top" wrapText="1"/>
    </xf>
    <xf numFmtId="0" fontId="5" fillId="3" borderId="1" xfId="0" applyFont="1" applyFill="1" applyBorder="1" applyAlignment="1">
      <alignment vertical="top" wrapText="1"/>
    </xf>
    <xf numFmtId="0" fontId="3" fillId="0" borderId="1" xfId="0" applyFont="1" applyBorder="1" applyAlignment="1">
      <alignment vertical="center" wrapText="1"/>
    </xf>
    <xf numFmtId="0" fontId="4" fillId="3" borderId="1" xfId="0" applyFont="1" applyFill="1" applyBorder="1" applyAlignment="1">
      <alignment horizontal="left" vertical="top" wrapText="1"/>
    </xf>
    <xf numFmtId="0" fontId="3" fillId="0" borderId="0" xfId="0" applyFont="1" applyAlignment="1">
      <alignment wrapText="1"/>
    </xf>
    <xf numFmtId="0" fontId="3" fillId="0" borderId="1" xfId="0" applyFont="1" applyBorder="1" applyAlignment="1">
      <alignment vertical="center" wrapText="1"/>
    </xf>
    <xf numFmtId="0" fontId="3" fillId="0" borderId="1" xfId="0" applyFont="1" applyBorder="1" applyAlignment="1">
      <alignment vertical="center" wrapText="1"/>
    </xf>
    <xf numFmtId="0" fontId="5" fillId="3" borderId="1" xfId="0" applyFont="1" applyFill="1" applyBorder="1" applyAlignment="1">
      <alignment vertical="center" wrapText="1"/>
    </xf>
    <xf numFmtId="0" fontId="3" fillId="0" borderId="1" xfId="0" applyFont="1" applyBorder="1" applyAlignment="1">
      <alignment horizontal="left" vertical="top" wrapText="1"/>
    </xf>
    <xf numFmtId="0" fontId="1" fillId="2" borderId="1" xfId="0" applyFont="1" applyFill="1" applyBorder="1" applyAlignment="1">
      <alignment vertical="center" wrapText="1"/>
    </xf>
    <xf numFmtId="0" fontId="1" fillId="0" borderId="0" xfId="0" applyFont="1" applyBorder="1" applyAlignment="1" applyProtection="1">
      <alignment vertical="top" wrapText="1"/>
      <protection locked="0" hidden="1"/>
    </xf>
    <xf numFmtId="0" fontId="3" fillId="0" borderId="0" xfId="0" applyFont="1" applyBorder="1" applyAlignment="1" applyProtection="1">
      <alignment horizontal="left" vertical="top" wrapText="1"/>
      <protection locked="0" hidden="1"/>
    </xf>
    <xf numFmtId="0" fontId="1" fillId="0" borderId="0" xfId="0" applyFont="1" applyFill="1" applyBorder="1" applyAlignment="1" applyProtection="1">
      <alignment vertical="top" wrapText="1"/>
      <protection locked="0" hidden="1"/>
    </xf>
    <xf numFmtId="0" fontId="1" fillId="0" borderId="0" xfId="0" applyFont="1" applyBorder="1" applyAlignment="1" applyProtection="1">
      <alignment vertical="center" wrapText="1"/>
      <protection locked="0" hidden="1"/>
    </xf>
    <xf numFmtId="0" fontId="1" fillId="0" borderId="0" xfId="0" applyFont="1" applyBorder="1" applyAlignment="1" applyProtection="1">
      <alignment horizontal="left" vertical="top" wrapText="1"/>
      <protection locked="0" hidden="1"/>
    </xf>
    <xf numFmtId="0" fontId="3" fillId="0" borderId="0" xfId="0" applyFont="1" applyProtection="1">
      <protection hidden="1"/>
    </xf>
    <xf numFmtId="0" fontId="3" fillId="0" borderId="0" xfId="0" applyFont="1" applyAlignment="1" applyProtection="1">
      <alignment horizontal="right"/>
      <protection hidden="1"/>
    </xf>
    <xf numFmtId="0" fontId="7" fillId="5" borderId="0" xfId="0" applyFont="1" applyFill="1" applyProtection="1">
      <protection hidden="1"/>
    </xf>
    <xf numFmtId="0" fontId="8" fillId="5" borderId="0" xfId="0" applyFont="1" applyFill="1" applyAlignment="1" applyProtection="1">
      <alignment horizontal="right"/>
      <protection hidden="1"/>
    </xf>
    <xf numFmtId="0" fontId="4" fillId="3" borderId="0" xfId="0" applyFont="1" applyFill="1" applyBorder="1" applyAlignment="1" applyProtection="1">
      <alignment vertical="center" wrapText="1"/>
      <protection hidden="1"/>
    </xf>
    <xf numFmtId="0" fontId="4" fillId="3" borderId="0" xfId="0" applyFont="1" applyFill="1" applyBorder="1" applyAlignment="1" applyProtection="1">
      <alignment horizontal="right" vertical="center" wrapText="1"/>
      <protection hidden="1"/>
    </xf>
    <xf numFmtId="0" fontId="1" fillId="0" borderId="0" xfId="0" applyFont="1" applyBorder="1" applyAlignment="1" applyProtection="1">
      <alignment horizontal="right" vertical="top" wrapText="1"/>
      <protection hidden="1"/>
    </xf>
    <xf numFmtId="0" fontId="3" fillId="0" borderId="0" xfId="0" applyFont="1" applyBorder="1" applyAlignment="1" applyProtection="1">
      <alignment horizontal="right" vertical="top" wrapText="1"/>
      <protection hidden="1"/>
    </xf>
    <xf numFmtId="0" fontId="7" fillId="5" borderId="0" xfId="0" applyFont="1" applyFill="1" applyBorder="1" applyAlignment="1" applyProtection="1">
      <alignment horizontal="left" vertical="top" wrapText="1"/>
      <protection hidden="1"/>
    </xf>
    <xf numFmtId="0" fontId="8" fillId="5" borderId="0" xfId="0" applyFont="1" applyFill="1" applyBorder="1" applyAlignment="1" applyProtection="1">
      <alignment horizontal="right" vertical="top" wrapText="1"/>
      <protection hidden="1"/>
    </xf>
    <xf numFmtId="0" fontId="3" fillId="0" borderId="0" xfId="0" applyFont="1" applyBorder="1" applyAlignment="1" applyProtection="1">
      <alignment vertical="top" wrapText="1"/>
      <protection hidden="1"/>
    </xf>
    <xf numFmtId="0" fontId="3" fillId="0" borderId="0" xfId="0" applyFont="1" applyBorder="1" applyAlignment="1" applyProtection="1">
      <alignment horizontal="right" vertical="center" wrapText="1"/>
      <protection hidden="1"/>
    </xf>
    <xf numFmtId="0" fontId="1" fillId="0" borderId="0" xfId="0" applyFont="1" applyBorder="1" applyAlignment="1" applyProtection="1">
      <alignment horizontal="right" vertical="center" wrapText="1"/>
      <protection hidden="1"/>
    </xf>
    <xf numFmtId="0" fontId="6" fillId="0" borderId="0" xfId="0" applyFont="1" applyFill="1" applyBorder="1" applyAlignment="1" applyProtection="1">
      <alignment horizontal="right" vertical="center" wrapText="1"/>
      <protection hidden="1"/>
    </xf>
    <xf numFmtId="0" fontId="1" fillId="0" borderId="0" xfId="0" applyFont="1" applyFill="1" applyBorder="1" applyAlignment="1" applyProtection="1">
      <alignment horizontal="right" vertical="center" wrapText="1"/>
      <protection hidden="1"/>
    </xf>
    <xf numFmtId="0" fontId="3" fillId="0" borderId="0" xfId="0" applyFont="1" applyBorder="1" applyAlignment="1" applyProtection="1">
      <alignment vertical="center" wrapText="1"/>
      <protection hidden="1"/>
    </xf>
    <xf numFmtId="0" fontId="7" fillId="5" borderId="0" xfId="0" applyFont="1" applyFill="1" applyBorder="1" applyAlignment="1" applyProtection="1">
      <alignment vertical="center" wrapText="1"/>
      <protection hidden="1"/>
    </xf>
    <xf numFmtId="0" fontId="8" fillId="5" borderId="0" xfId="0" applyFont="1" applyFill="1" applyBorder="1" applyAlignment="1" applyProtection="1">
      <alignment horizontal="right" vertical="center" wrapText="1"/>
      <protection hidden="1"/>
    </xf>
    <xf numFmtId="0" fontId="4" fillId="3" borderId="0" xfId="0" applyFont="1" applyFill="1" applyBorder="1" applyAlignment="1" applyProtection="1">
      <alignment vertical="top" wrapText="1"/>
      <protection hidden="1"/>
    </xf>
    <xf numFmtId="0" fontId="4" fillId="3" borderId="0" xfId="0" applyFont="1" applyFill="1" applyBorder="1" applyAlignment="1" applyProtection="1">
      <alignment horizontal="right" vertical="top" wrapText="1"/>
      <protection hidden="1"/>
    </xf>
    <xf numFmtId="0" fontId="5" fillId="3" borderId="0" xfId="0" applyFont="1" applyFill="1" applyBorder="1" applyAlignment="1" applyProtection="1">
      <alignment vertical="center" wrapText="1"/>
      <protection hidden="1"/>
    </xf>
    <xf numFmtId="0" fontId="5" fillId="3" borderId="0" xfId="0" applyFont="1" applyFill="1" applyBorder="1" applyAlignment="1" applyProtection="1">
      <alignment horizontal="right" vertical="center" wrapText="1"/>
      <protection hidden="1"/>
    </xf>
    <xf numFmtId="0" fontId="3" fillId="0" borderId="0" xfId="0" applyFont="1" applyBorder="1" applyAlignment="1" applyProtection="1">
      <alignment horizontal="right" wrapText="1"/>
      <protection hidden="1"/>
    </xf>
    <xf numFmtId="0" fontId="1" fillId="0" borderId="0" xfId="0" applyFont="1" applyBorder="1" applyAlignment="1" applyProtection="1">
      <alignment horizontal="right" wrapText="1"/>
      <protection hidden="1"/>
    </xf>
    <xf numFmtId="0" fontId="3" fillId="0" borderId="0" xfId="0" applyFont="1" applyFill="1" applyBorder="1" applyAlignment="1" applyProtection="1">
      <alignment vertical="top" wrapText="1"/>
      <protection hidden="1"/>
    </xf>
    <xf numFmtId="0" fontId="3" fillId="0" borderId="0" xfId="0" applyFont="1" applyFill="1" applyBorder="1" applyAlignment="1" applyProtection="1">
      <alignment horizontal="right" wrapText="1"/>
      <protection hidden="1"/>
    </xf>
    <xf numFmtId="0" fontId="3" fillId="0" borderId="0" xfId="0" applyFont="1" applyFill="1" applyProtection="1">
      <protection hidden="1"/>
    </xf>
    <xf numFmtId="0" fontId="1" fillId="0" borderId="0" xfId="0" applyFont="1" applyFill="1" applyBorder="1" applyAlignment="1" applyProtection="1">
      <alignment horizontal="right" wrapText="1"/>
      <protection hidden="1"/>
    </xf>
    <xf numFmtId="0" fontId="3" fillId="0" borderId="0" xfId="0" applyFont="1" applyBorder="1" applyProtection="1">
      <protection hidden="1"/>
    </xf>
    <xf numFmtId="0" fontId="3" fillId="0" borderId="0" xfId="0" applyFont="1" applyBorder="1" applyAlignment="1" applyProtection="1">
      <alignment horizontal="right"/>
      <protection hidden="1"/>
    </xf>
    <xf numFmtId="0" fontId="4" fillId="3" borderId="1" xfId="0" applyFont="1" applyFill="1" applyBorder="1" applyAlignment="1">
      <alignment vertical="center" wrapText="1"/>
    </xf>
    <xf numFmtId="0" fontId="1" fillId="0" borderId="0" xfId="0" applyFont="1" applyAlignment="1" applyProtection="1">
      <alignment vertical="top" wrapText="1"/>
      <protection locked="0" hidden="1"/>
    </xf>
    <xf numFmtId="0" fontId="9" fillId="3" borderId="0" xfId="0" applyFont="1" applyFill="1" applyBorder="1" applyAlignment="1" applyProtection="1">
      <alignment horizontal="right" vertical="center" wrapText="1"/>
      <protection hidden="1"/>
    </xf>
    <xf numFmtId="0" fontId="3" fillId="0" borderId="1" xfId="0" applyFont="1" applyBorder="1" applyAlignment="1" applyProtection="1">
      <alignment wrapText="1"/>
      <protection hidden="1"/>
    </xf>
    <xf numFmtId="0" fontId="3" fillId="0" borderId="0" xfId="0" applyFont="1" applyAlignment="1" applyProtection="1">
      <alignment wrapText="1"/>
      <protection hidden="1"/>
    </xf>
    <xf numFmtId="0" fontId="3" fillId="6" borderId="1" xfId="0" applyFont="1" applyFill="1" applyBorder="1" applyAlignment="1" applyProtection="1">
      <alignment wrapText="1"/>
      <protection hidden="1"/>
    </xf>
    <xf numFmtId="0" fontId="7" fillId="0" borderId="1" xfId="0" applyFont="1" applyBorder="1" applyAlignment="1" applyProtection="1">
      <alignment wrapText="1"/>
      <protection hidden="1"/>
    </xf>
  </cellXfs>
  <cellStyles count="1">
    <cellStyle name="Normal" xfId="0" builtinId="0"/>
  </cellStyles>
  <dxfs count="46">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D8718-A0F7-4E71-B769-73B3D9FBEFDB}">
  <dimension ref="A1:C97"/>
  <sheetViews>
    <sheetView showGridLines="0" tabSelected="1" topLeftCell="A43" zoomScale="110" zoomScaleNormal="110" workbookViewId="0">
      <selection activeCell="A63" sqref="A63"/>
    </sheetView>
  </sheetViews>
  <sheetFormatPr defaultColWidth="9.140625" defaultRowHeight="10.5" x14ac:dyDescent="0.15"/>
  <cols>
    <col min="1" max="1" width="131.7109375" style="23" customWidth="1"/>
    <col min="2" max="2" width="10.42578125" style="24" hidden="1" customWidth="1"/>
    <col min="3" max="3" width="9.140625" style="23" hidden="1" customWidth="1"/>
    <col min="4" max="16384" width="9.140625" style="23"/>
  </cols>
  <sheetData>
    <row r="1" spans="1:3" x14ac:dyDescent="0.15">
      <c r="A1" s="23" t="s">
        <v>133</v>
      </c>
      <c r="B1" s="24" t="s">
        <v>134</v>
      </c>
    </row>
    <row r="2" spans="1:3" x14ac:dyDescent="0.15">
      <c r="A2" s="25" t="str">
        <f>šifranti!A1</f>
        <v>INVESTICIJA</v>
      </c>
      <c r="B2" s="26">
        <f>SUM(B6,B31,B58,B76)</f>
        <v>0</v>
      </c>
      <c r="C2" s="23" t="str">
        <f>IF(B2&lt;šifranti!B1,"pogoj ni izpolnjen","v redu")</f>
        <v>pogoj ni izpolnjen</v>
      </c>
    </row>
    <row r="3" spans="1:3" x14ac:dyDescent="0.15">
      <c r="A3" s="27" t="str">
        <f>šifranti!A2</f>
        <v>1. merilo: Družbena odgovornost</v>
      </c>
      <c r="B3" s="28">
        <f>SUM(B4)</f>
        <v>0</v>
      </c>
      <c r="C3" s="23" t="str">
        <f>IF(B3&gt;0,"v redu","pogoj ni izpolnjen")</f>
        <v>pogoj ni izpolnjen</v>
      </c>
    </row>
    <row r="4" spans="1:3" x14ac:dyDescent="0.15">
      <c r="A4" s="54" t="s">
        <v>76</v>
      </c>
      <c r="B4" s="29" t="str">
        <f>IF(A4=šifranti!A4,šifranti!B4,IF(A4=šifranti!A5,šifranti!B5,IF(A4=šifranti!A6,0,"")))</f>
        <v/>
      </c>
    </row>
    <row r="5" spans="1:3" x14ac:dyDescent="0.15">
      <c r="A5" s="19" t="s">
        <v>77</v>
      </c>
      <c r="B5" s="30"/>
    </row>
    <row r="6" spans="1:3" x14ac:dyDescent="0.15">
      <c r="A6" s="31" t="str">
        <f>šifranti!A7</f>
        <v xml:space="preserve">I. EKONOMSKI VIDIK </v>
      </c>
      <c r="B6" s="32">
        <f>SUM(B7,B13,B18,B21,B24,B27)</f>
        <v>0</v>
      </c>
      <c r="C6" s="23" t="str">
        <f>IF(B6&lt;šifranti!B7,"pogoj ni izpolnjen","v redu")</f>
        <v>pogoj ni izpolnjen</v>
      </c>
    </row>
    <row r="7" spans="1:3" x14ac:dyDescent="0.15">
      <c r="A7" s="27" t="str">
        <f>šifranti!A8</f>
        <v>2. merilo: Vrednost projekta</v>
      </c>
      <c r="B7" s="28" t="str">
        <f>IF(A9="Ni predelovalna dejavnost.",B11,B9)</f>
        <v/>
      </c>
      <c r="C7" s="23" t="str">
        <f>IF(B7="","",IF(B7&gt;0,"v redu","pogoj ni izpolnjen"))</f>
        <v/>
      </c>
    </row>
    <row r="8" spans="1:3" x14ac:dyDescent="0.15">
      <c r="A8" s="33" t="str">
        <f>šifranti!A9</f>
        <v>V predelovalni dejavnosti</v>
      </c>
      <c r="B8" s="34"/>
    </row>
    <row r="9" spans="1:3" x14ac:dyDescent="0.15">
      <c r="A9" s="54" t="s">
        <v>76</v>
      </c>
      <c r="B9" s="35" t="str">
        <f>IF(A9=šifranti!A12,šifranti!B12,IF(A9=šifranti!A13,šifranti!B13,IF(A9=šifranti!A14,šifranti!B14,IF(A9=šifranti!A15,šifranti!B15,IF(A9=šifranti!A16,šifranti!B16,"")))))</f>
        <v/>
      </c>
    </row>
    <row r="10" spans="1:3" x14ac:dyDescent="0.15">
      <c r="A10" s="33" t="str">
        <f>šifranti!A17</f>
        <v>V razvojno-raziskovalni dejavnosti ali storitveni dejavnosti</v>
      </c>
      <c r="B10" s="34"/>
    </row>
    <row r="11" spans="1:3" x14ac:dyDescent="0.15">
      <c r="A11" s="54" t="s">
        <v>76</v>
      </c>
      <c r="B11" s="35" t="str">
        <f>IF(A11=šifranti!A20,šifranti!B20,IF(A11=šifranti!A21,šifranti!B21,IF(A11=šifranti!A22,šifranti!B22,IF(A11=šifranti!A23,šifranti!B23,IF(A11=šifranti!A24,šifranti!B24,"")))))</f>
        <v/>
      </c>
    </row>
    <row r="12" spans="1:3" x14ac:dyDescent="0.15">
      <c r="A12" s="19" t="s">
        <v>77</v>
      </c>
      <c r="B12" s="34"/>
    </row>
    <row r="13" spans="1:3" x14ac:dyDescent="0.15">
      <c r="A13" s="27" t="str">
        <f>šifranti!A25</f>
        <v>3. merilo: Položaj in uveljavljenost kreditojemalca na trgu</v>
      </c>
      <c r="B13" s="28">
        <f>SUM(B14,B16)</f>
        <v>0</v>
      </c>
      <c r="C13" s="23" t="str">
        <f t="shared" ref="C13:C69" si="0">IF(B13&gt;0,"v redu","pogoj ni izpolnjen")</f>
        <v>pogoj ni izpolnjen</v>
      </c>
    </row>
    <row r="14" spans="1:3" x14ac:dyDescent="0.15">
      <c r="A14" s="54" t="s">
        <v>76</v>
      </c>
      <c r="B14" s="36" t="str">
        <f>IF(A14=šifranti!A27,šifranti!B27,IF(A14=šifranti!A28,šifranti!B28,""))</f>
        <v/>
      </c>
    </row>
    <row r="15" spans="1:3" x14ac:dyDescent="0.15">
      <c r="A15" s="19" t="s">
        <v>77</v>
      </c>
      <c r="B15" s="34"/>
    </row>
    <row r="16" spans="1:3" x14ac:dyDescent="0.15">
      <c r="A16" s="54" t="s">
        <v>76</v>
      </c>
      <c r="B16" s="37" t="str">
        <f>IF(A16=šifranti!A30,šifranti!B30,IF(A16=šifranti!A31,šifranti!B31,""))</f>
        <v/>
      </c>
    </row>
    <row r="17" spans="1:3" x14ac:dyDescent="0.15">
      <c r="A17" s="19" t="s">
        <v>77</v>
      </c>
      <c r="B17" s="34"/>
    </row>
    <row r="18" spans="1:3" x14ac:dyDescent="0.15">
      <c r="A18" s="27" t="str">
        <f>šifranti!A32</f>
        <v>4. merilo: Prenos tehnologije, znanja in izkušenj</v>
      </c>
      <c r="B18" s="28">
        <f>SUM(B19)</f>
        <v>0</v>
      </c>
      <c r="C18" s="23" t="str">
        <f t="shared" si="0"/>
        <v>pogoj ni izpolnjen</v>
      </c>
    </row>
    <row r="19" spans="1:3" x14ac:dyDescent="0.15">
      <c r="A19" s="54" t="s">
        <v>76</v>
      </c>
      <c r="B19" s="29" t="str">
        <f>IF(A19=šifranti!A34,šifranti!B34,IF(A19=šifranti!A35,šifranti!B35,IF(A19=šifranti!A36,šifranti!B36,IF(A19=šifranti!A37,šifranti!B37,""))))</f>
        <v/>
      </c>
    </row>
    <row r="20" spans="1:3" x14ac:dyDescent="0.15">
      <c r="A20" s="19" t="s">
        <v>77</v>
      </c>
      <c r="B20" s="30"/>
    </row>
    <row r="21" spans="1:3" x14ac:dyDescent="0.15">
      <c r="A21" s="27" t="s">
        <v>13</v>
      </c>
      <c r="B21" s="28">
        <f>SUM(B22)</f>
        <v>0</v>
      </c>
      <c r="C21" s="23" t="str">
        <f t="shared" si="0"/>
        <v>pogoj ni izpolnjen</v>
      </c>
    </row>
    <row r="22" spans="1:3" x14ac:dyDescent="0.15">
      <c r="A22" s="54" t="s">
        <v>76</v>
      </c>
      <c r="B22" s="29" t="str">
        <f>IF(A22=šifranti!A40,šifranti!B40,IF(A22=šifranti!A41,šifranti!B41,IF(A22=šifranti!A42,šifranti!B42,IF(A22=šifranti!A43,šifranti!B43,""))))</f>
        <v/>
      </c>
    </row>
    <row r="23" spans="1:3" x14ac:dyDescent="0.15">
      <c r="A23" s="19" t="s">
        <v>77</v>
      </c>
      <c r="B23" s="30"/>
    </row>
    <row r="24" spans="1:3" x14ac:dyDescent="0.15">
      <c r="A24" s="27" t="str">
        <f>šifranti!A44</f>
        <v>6. merilo: Stopnja tehnološke zahtevnosti projekta</v>
      </c>
      <c r="B24" s="28">
        <f>SUM(B25)</f>
        <v>0</v>
      </c>
      <c r="C24" s="23" t="str">
        <f t="shared" si="0"/>
        <v>pogoj ni izpolnjen</v>
      </c>
    </row>
    <row r="25" spans="1:3" x14ac:dyDescent="0.15">
      <c r="A25" s="54" t="s">
        <v>76</v>
      </c>
      <c r="B25" s="29" t="str">
        <f>IF(A25=šifranti!A46,šifranti!B46,IF(A25=šifranti!A47,šifranti!B47,IF(A25=šifranti!A48,šifranti!B48,IF(A25=šifranti!A49,šifranti!B49,IF(A25=šifranti!A50,šifranti!B50,"")))))</f>
        <v/>
      </c>
    </row>
    <row r="26" spans="1:3" x14ac:dyDescent="0.15">
      <c r="A26" s="19" t="s">
        <v>77</v>
      </c>
      <c r="B26" s="30"/>
    </row>
    <row r="27" spans="1:3" x14ac:dyDescent="0.15">
      <c r="A27" s="27" t="str">
        <f>šifranti!A51</f>
        <v>7. merilo: Dodana vrednost na zaposlenega</v>
      </c>
      <c r="B27" s="28">
        <f>SUM(B29)</f>
        <v>0</v>
      </c>
      <c r="C27" s="23" t="str">
        <f t="shared" si="0"/>
        <v>pogoj ni izpolnjen</v>
      </c>
    </row>
    <row r="28" spans="1:3" ht="31.5" x14ac:dyDescent="0.15">
      <c r="A28" s="38" t="str">
        <f>šifranti!A52</f>
        <v>Predvidena dodana vrednost na zaposlenega, ki jo bo kreditojemalec ustvaril v prvem letu od zaključka del in zapolnitve novih delovnih mest, je višja od povprečne dodane vrednosti na zaposlenega v enaki ali podobni dejavnosti v Republiki Sloveniji, kot je glavna dejavnost kreditojemalca, (op. upošteva se zadnje razpoložljive podatke ob oddaji vloge za financiranje) za:</v>
      </c>
      <c r="B28" s="34"/>
    </row>
    <row r="29" spans="1:3" x14ac:dyDescent="0.15">
      <c r="A29" s="54" t="s">
        <v>76</v>
      </c>
      <c r="B29" s="35" t="str">
        <f>IF(A29=šifranti!A54,šifranti!B54,IF(A29=šifranti!A55,šifranti!B55,IF(A29=šifranti!A56,šifranti!B56,IF(A29=šifranti!A57,šifranti!B57,""))))</f>
        <v/>
      </c>
    </row>
    <row r="30" spans="1:3" x14ac:dyDescent="0.15">
      <c r="A30" s="19" t="s">
        <v>77</v>
      </c>
      <c r="B30" s="34"/>
    </row>
    <row r="31" spans="1:3" x14ac:dyDescent="0.15">
      <c r="A31" s="39" t="str">
        <f>šifranti!A58</f>
        <v>II. OKOLJSKI VIDIK</v>
      </c>
      <c r="B31" s="40">
        <f>SUM(B32,B45)</f>
        <v>0</v>
      </c>
      <c r="C31" s="23" t="str">
        <f>IF(B31&lt;šifranti!B58,"pogoj ni izpolnjen","v redu")</f>
        <v>pogoj ni izpolnjen</v>
      </c>
    </row>
    <row r="32" spans="1:3" x14ac:dyDescent="0.15">
      <c r="A32" s="27" t="str">
        <f>šifranti!A59</f>
        <v>8. merilo: Vpliv projekta na okolje</v>
      </c>
      <c r="B32" s="28">
        <f>SUM(B33,B35,B37,B39,B41,B43)</f>
        <v>0</v>
      </c>
      <c r="C32" s="23" t="str">
        <f t="shared" si="0"/>
        <v>pogoj ni izpolnjen</v>
      </c>
    </row>
    <row r="33" spans="1:3" x14ac:dyDescent="0.15">
      <c r="A33" s="54" t="s">
        <v>76</v>
      </c>
      <c r="B33" s="35" t="str">
        <f>IF(A33=šifranti!A61,šifranti!B61,IF(A33=šifranti!A62,šifranti!B62,""))</f>
        <v/>
      </c>
    </row>
    <row r="34" spans="1:3" x14ac:dyDescent="0.15">
      <c r="A34" s="19" t="s">
        <v>77</v>
      </c>
      <c r="B34" s="34"/>
    </row>
    <row r="35" spans="1:3" x14ac:dyDescent="0.15">
      <c r="A35" s="54" t="s">
        <v>76</v>
      </c>
      <c r="B35" s="35" t="str">
        <f>IF(A35=šifranti!A64,šifranti!B64,IF(A35=šifranti!A65,šifranti!B65,""))</f>
        <v/>
      </c>
    </row>
    <row r="36" spans="1:3" x14ac:dyDescent="0.15">
      <c r="A36" s="19" t="s">
        <v>77</v>
      </c>
      <c r="B36" s="34"/>
    </row>
    <row r="37" spans="1:3" x14ac:dyDescent="0.15">
      <c r="A37" s="54" t="s">
        <v>76</v>
      </c>
      <c r="B37" s="35" t="str">
        <f>IF(A37=šifranti!A67,šifranti!B67,IF(A37=šifranti!A68,šifranti!B68,""))</f>
        <v/>
      </c>
    </row>
    <row r="38" spans="1:3" x14ac:dyDescent="0.15">
      <c r="A38" s="19" t="s">
        <v>77</v>
      </c>
      <c r="B38" s="34"/>
    </row>
    <row r="39" spans="1:3" x14ac:dyDescent="0.15">
      <c r="A39" s="54" t="s">
        <v>76</v>
      </c>
      <c r="B39" s="35" t="str">
        <f>IF(A39=šifranti!A70,šifranti!B70,IF(A39=šifranti!A71,šifranti!B71,""))</f>
        <v/>
      </c>
    </row>
    <row r="40" spans="1:3" x14ac:dyDescent="0.15">
      <c r="A40" s="19" t="s">
        <v>77</v>
      </c>
      <c r="B40" s="34"/>
    </row>
    <row r="41" spans="1:3" x14ac:dyDescent="0.15">
      <c r="A41" s="54" t="s">
        <v>76</v>
      </c>
      <c r="B41" s="35" t="str">
        <f>IF(A41=šifranti!A73,šifranti!B73,IF(A41=šifranti!A74,šifranti!B74,""))</f>
        <v/>
      </c>
    </row>
    <row r="42" spans="1:3" x14ac:dyDescent="0.15">
      <c r="A42" s="19" t="s">
        <v>77</v>
      </c>
      <c r="B42" s="34"/>
    </row>
    <row r="43" spans="1:3" x14ac:dyDescent="0.15">
      <c r="A43" s="54" t="s">
        <v>76</v>
      </c>
      <c r="B43" s="35" t="str">
        <f>IF(A43=šifranti!A76,šifranti!B76,IF(A43=šifranti!A77,šifranti!B77,""))</f>
        <v/>
      </c>
    </row>
    <row r="44" spans="1:3" x14ac:dyDescent="0.15">
      <c r="A44" s="19" t="s">
        <v>77</v>
      </c>
      <c r="B44" s="34"/>
    </row>
    <row r="45" spans="1:3" ht="21" x14ac:dyDescent="0.15">
      <c r="A45" s="41" t="str">
        <f>šifranti!A78</f>
        <v>9. merilo: Prispevek projekta k prehodu v krožno gospodarstvo na podlagi naravnih virov, ki povzročajo nižje emisije toplogrednih plinov in omogočajo proizvodnjo z nižjim ogljičnim odtisom (metodologija ReSOLVE)</v>
      </c>
      <c r="B45" s="42">
        <f>SUM(B46,B48,B50,B52,B54,B56)</f>
        <v>0</v>
      </c>
      <c r="C45" s="23" t="str">
        <f>IF(B45&gt;0,"v redu","pogoj ni izpolnjen")</f>
        <v>pogoj ni izpolnjen</v>
      </c>
    </row>
    <row r="46" spans="1:3" x14ac:dyDescent="0.15">
      <c r="A46" s="54" t="s">
        <v>76</v>
      </c>
      <c r="B46" s="29" t="str">
        <f>IF(A46=šifranti!A80,šifranti!B80,IF(A46=šifranti!A81,šifranti!B81,""))</f>
        <v/>
      </c>
    </row>
    <row r="47" spans="1:3" x14ac:dyDescent="0.15">
      <c r="A47" s="19" t="s">
        <v>77</v>
      </c>
      <c r="B47" s="30"/>
    </row>
    <row r="48" spans="1:3" x14ac:dyDescent="0.15">
      <c r="A48" s="54" t="s">
        <v>76</v>
      </c>
      <c r="B48" s="29" t="str">
        <f>IF(A48=šifranti!A83,šifranti!B83,IF(A48=šifranti!A84,šifranti!B84,""))</f>
        <v/>
      </c>
    </row>
    <row r="49" spans="1:3" x14ac:dyDescent="0.15">
      <c r="A49" s="19" t="s">
        <v>77</v>
      </c>
      <c r="B49" s="30"/>
    </row>
    <row r="50" spans="1:3" x14ac:dyDescent="0.15">
      <c r="A50" s="54" t="s">
        <v>76</v>
      </c>
      <c r="B50" s="29" t="str">
        <f>IF(A50=šifranti!A86,šifranti!B86,IF(A50=šifranti!A87,šifranti!B87,""))</f>
        <v/>
      </c>
    </row>
    <row r="51" spans="1:3" x14ac:dyDescent="0.15">
      <c r="A51" s="19" t="s">
        <v>77</v>
      </c>
      <c r="B51" s="30"/>
    </row>
    <row r="52" spans="1:3" x14ac:dyDescent="0.15">
      <c r="A52" s="54" t="s">
        <v>76</v>
      </c>
      <c r="B52" s="29" t="str">
        <f>IF(A52=šifranti!A89,šifranti!B89,IF(A52=šifranti!A90,šifranti!B90,""))</f>
        <v/>
      </c>
    </row>
    <row r="53" spans="1:3" x14ac:dyDescent="0.15">
      <c r="A53" s="19" t="s">
        <v>77</v>
      </c>
      <c r="B53" s="30"/>
    </row>
    <row r="54" spans="1:3" x14ac:dyDescent="0.15">
      <c r="A54" s="54" t="s">
        <v>76</v>
      </c>
      <c r="B54" s="29" t="str">
        <f>IF(A54=šifranti!A92,šifranti!B92,IF(A54=šifranti!A93,šifranti!B93,""))</f>
        <v/>
      </c>
    </row>
    <row r="55" spans="1:3" x14ac:dyDescent="0.15">
      <c r="A55" s="19" t="s">
        <v>77</v>
      </c>
      <c r="B55" s="30"/>
    </row>
    <row r="56" spans="1:3" x14ac:dyDescent="0.15">
      <c r="A56" s="54" t="s">
        <v>76</v>
      </c>
      <c r="B56" s="29" t="str">
        <f>IF(A56=šifranti!A95,šifranti!B95,IF(A56=šifranti!A96,šifranti!B96,""))</f>
        <v/>
      </c>
    </row>
    <row r="57" spans="1:3" x14ac:dyDescent="0.15">
      <c r="A57" s="19" t="s">
        <v>77</v>
      </c>
      <c r="B57" s="30"/>
    </row>
    <row r="58" spans="1:3" x14ac:dyDescent="0.15">
      <c r="A58" s="39" t="str">
        <f>šifranti!A97</f>
        <v>III. PROSTORSKI VIDIK</v>
      </c>
      <c r="B58" s="32">
        <f>SUM(B59,B62,B69)</f>
        <v>0</v>
      </c>
      <c r="C58" s="23" t="str">
        <f>IF(B58&lt;šifranti!B58,"pogoj ni izpolnjen","v redu")</f>
        <v>pogoj ni izpolnjen</v>
      </c>
    </row>
    <row r="59" spans="1:3" x14ac:dyDescent="0.15">
      <c r="A59" s="27" t="str">
        <f>šifranti!A98</f>
        <v>10. merilo: Umeščenost na razvrednoteno območje z ustrezno namensko rabo ali v obstoječo obrtno-poslovno cono</v>
      </c>
      <c r="B59" s="28">
        <f>SUM(B60)</f>
        <v>0</v>
      </c>
      <c r="C59" s="23" t="str">
        <f t="shared" si="0"/>
        <v>pogoj ni izpolnjen</v>
      </c>
    </row>
    <row r="60" spans="1:3" x14ac:dyDescent="0.15">
      <c r="A60" s="54" t="s">
        <v>76</v>
      </c>
      <c r="B60" s="35" t="str">
        <f>IF(A60=šifranti!A100,šifranti!B100,IF(A60=šifranti!A101,šifranti!B101,IF(A60=šifranti!A102,šifranti!B102,"")))</f>
        <v/>
      </c>
    </row>
    <row r="61" spans="1:3" x14ac:dyDescent="0.15">
      <c r="A61" s="19" t="s">
        <v>77</v>
      </c>
      <c r="B61" s="34"/>
    </row>
    <row r="62" spans="1:3" x14ac:dyDescent="0.15">
      <c r="A62" s="27" t="str">
        <f>šifranti!A103</f>
        <v>11. merilo: Vpetost projekta v prostor</v>
      </c>
      <c r="B62" s="28">
        <f>SUM(B63,B65,B67)</f>
        <v>0</v>
      </c>
      <c r="C62" s="23" t="str">
        <f t="shared" si="0"/>
        <v>pogoj ni izpolnjen</v>
      </c>
    </row>
    <row r="63" spans="1:3" x14ac:dyDescent="0.15">
      <c r="A63" s="54" t="s">
        <v>76</v>
      </c>
      <c r="B63" s="35" t="str">
        <f>IF(A63=šifranti!A105,šifranti!B105,IF(A63=šifranti!A106,šifranti!B106,""))</f>
        <v/>
      </c>
    </row>
    <row r="64" spans="1:3" x14ac:dyDescent="0.15">
      <c r="A64" s="19" t="s">
        <v>77</v>
      </c>
      <c r="B64" s="30"/>
    </row>
    <row r="65" spans="1:3" x14ac:dyDescent="0.15">
      <c r="A65" s="54" t="s">
        <v>76</v>
      </c>
      <c r="B65" s="35" t="str">
        <f>IF(A65=šifranti!A108,šifranti!B108,IF(A65=šifranti!A109,šifranti!B109,""))</f>
        <v/>
      </c>
    </row>
    <row r="66" spans="1:3" x14ac:dyDescent="0.15">
      <c r="A66" s="19" t="s">
        <v>77</v>
      </c>
      <c r="B66" s="30"/>
    </row>
    <row r="67" spans="1:3" x14ac:dyDescent="0.15">
      <c r="A67" s="54" t="s">
        <v>76</v>
      </c>
      <c r="B67" s="35" t="str">
        <f>IF(A67=šifranti!A111,šifranti!B111,IF(A67=šifranti!A112,šifranti!B112,""))</f>
        <v/>
      </c>
    </row>
    <row r="68" spans="1:3" x14ac:dyDescent="0.15">
      <c r="A68" s="19" t="s">
        <v>77</v>
      </c>
      <c r="B68" s="30"/>
    </row>
    <row r="69" spans="1:3" x14ac:dyDescent="0.15">
      <c r="A69" s="27" t="str">
        <f>šifranti!A113</f>
        <v>12. merilo: Pozitiven vpliv na prostorski razvoj občine</v>
      </c>
      <c r="B69" s="28">
        <f>SUM(B70,B72,B74)</f>
        <v>0</v>
      </c>
      <c r="C69" s="23" t="str">
        <f t="shared" si="0"/>
        <v>pogoj ni izpolnjen</v>
      </c>
    </row>
    <row r="70" spans="1:3" x14ac:dyDescent="0.15">
      <c r="A70" s="54" t="s">
        <v>76</v>
      </c>
      <c r="B70" s="29" t="str">
        <f>IF(A70=šifranti!A115,šifranti!B115,IF(A70=šifranti!A116,šifranti!B116,""))</f>
        <v/>
      </c>
    </row>
    <row r="71" spans="1:3" x14ac:dyDescent="0.15">
      <c r="A71" s="19" t="s">
        <v>77</v>
      </c>
      <c r="B71" s="34"/>
    </row>
    <row r="72" spans="1:3" x14ac:dyDescent="0.15">
      <c r="A72" s="54" t="s">
        <v>76</v>
      </c>
      <c r="B72" s="29" t="str">
        <f>IF(A72=šifranti!A118,šifranti!B118,IF(A72=šifranti!A119,šifranti!B119,""))</f>
        <v/>
      </c>
    </row>
    <row r="73" spans="1:3" x14ac:dyDescent="0.15">
      <c r="A73" s="19" t="s">
        <v>77</v>
      </c>
      <c r="B73" s="34"/>
    </row>
    <row r="74" spans="1:3" x14ac:dyDescent="0.15">
      <c r="A74" s="54" t="s">
        <v>76</v>
      </c>
      <c r="B74" s="29" t="str">
        <f>IF(A74=šifranti!A121,šifranti!B121,IF(A74=šifranti!A122,šifranti!B122,""))</f>
        <v/>
      </c>
    </row>
    <row r="75" spans="1:3" x14ac:dyDescent="0.15">
      <c r="A75" s="19" t="s">
        <v>77</v>
      </c>
      <c r="B75" s="34"/>
    </row>
    <row r="76" spans="1:3" x14ac:dyDescent="0.15">
      <c r="A76" s="39" t="str">
        <f>šifranti!A123</f>
        <v>IV. SOCIALNI VIDIK</v>
      </c>
      <c r="B76" s="40">
        <f>SUM(B77,B85,B91)</f>
        <v>0</v>
      </c>
      <c r="C76" s="23" t="str">
        <f>IF(B76&lt;šifranti!B123,"pogoj ni izpolnjen","v redu")</f>
        <v>pogoj ni izpolnjen</v>
      </c>
    </row>
    <row r="77" spans="1:3" x14ac:dyDescent="0.15">
      <c r="A77" s="43" t="str">
        <f>šifranti!A124</f>
        <v>13. merilo: Število novoustvarjenih delovnih mest</v>
      </c>
      <c r="B77" s="55" t="str">
        <f>IF(AND(A79="Ni predelovalna dejavnost.",A81="Ni storitvena dejavnost.",A83="Ni razvojno-raziskovalna dejavnost."),0,IF(AND(A79="Ni predelovalna dejavnost.",A81="Ni storitvena dejavnost."),B83,IF(AND(A79="Ni predelovalna dejavnost.",A83="Ni razvojno-raziskovalna dejavnost."),B81,B79)))</f>
        <v/>
      </c>
      <c r="C77" s="23" t="str">
        <f>IF(B77="","",IF(B77&gt;0,"v redu","pogoj ni izpolnjen"))</f>
        <v/>
      </c>
    </row>
    <row r="78" spans="1:3" x14ac:dyDescent="0.15">
      <c r="A78" s="33" t="str">
        <f>šifranti!A126</f>
        <v>V predelovalni dejavnosti:</v>
      </c>
      <c r="B78" s="45"/>
    </row>
    <row r="79" spans="1:3" x14ac:dyDescent="0.15">
      <c r="A79" s="54" t="s">
        <v>76</v>
      </c>
      <c r="B79" s="46" t="str">
        <f>IF(A79=šifranti!A129,šifranti!B129,IF(A79=šifranti!A130,šifranti!B130,IF(A79=šifranti!A131,šifranti!B131,IF(A79=šifranti!A132,šifranti!B132,IF(A79=šifranti!A133,šifranti!B133,"")))))</f>
        <v/>
      </c>
    </row>
    <row r="80" spans="1:3" x14ac:dyDescent="0.15">
      <c r="A80" s="33" t="str">
        <f>šifranti!A134</f>
        <v>V storitveni dejavnosti:</v>
      </c>
      <c r="B80" s="45"/>
    </row>
    <row r="81" spans="1:3" x14ac:dyDescent="0.15">
      <c r="A81" s="54" t="s">
        <v>76</v>
      </c>
      <c r="B81" s="46" t="str">
        <f>IF(A81=šifranti!A137,šifranti!B137,IF(A81=šifranti!A138,šifranti!B138,IF(A81=šifranti!A139,šifranti!B139,IF(A81=šifranti!A140,šifranti!B140,IF(A81=šifranti!A141,šifranti!B141,"")))))</f>
        <v/>
      </c>
    </row>
    <row r="82" spans="1:3" x14ac:dyDescent="0.15">
      <c r="A82" s="33" t="str">
        <f>šifranti!A142</f>
        <v>V razvojno-raziskovalni dejavnosti:</v>
      </c>
      <c r="B82" s="45"/>
    </row>
    <row r="83" spans="1:3" x14ac:dyDescent="0.15">
      <c r="A83" s="54" t="s">
        <v>76</v>
      </c>
      <c r="B83" s="46" t="str">
        <f>IF(A83=šifranti!A145,šifranti!B145,IF(A83=šifranti!A146,šifranti!B146,IF(A83=šifranti!A147,šifranti!B147,IF(A83=šifranti!A148,šifranti!B148,IF(A83=šifranti!A149,šifranti!B149,"")))))</f>
        <v/>
      </c>
    </row>
    <row r="84" spans="1:3" x14ac:dyDescent="0.15">
      <c r="A84" s="19" t="s">
        <v>77</v>
      </c>
      <c r="B84" s="45"/>
    </row>
    <row r="85" spans="1:3" x14ac:dyDescent="0.15">
      <c r="A85" s="43" t="str">
        <f>šifranti!A150</f>
        <v>14. merilo: Število visokokvalificiranih novoustvarjenih delovnih mest</v>
      </c>
      <c r="B85" s="44" t="str">
        <f>IF(A86="Ni predelovalna dejavnost.",B89,B87)</f>
        <v/>
      </c>
      <c r="C85" s="23" t="str">
        <f>IF(B85="","",IF(B85&gt;0,"v redu","pogoj ni izpolnjen"))</f>
        <v/>
      </c>
    </row>
    <row r="86" spans="1:3" s="49" customFormat="1" x14ac:dyDescent="0.15">
      <c r="A86" s="47" t="str">
        <f>šifranti!A151</f>
        <v>V predelovalni dejavnosti:</v>
      </c>
      <c r="B86" s="48"/>
      <c r="C86" s="23"/>
    </row>
    <row r="87" spans="1:3" s="49" customFormat="1" x14ac:dyDescent="0.15">
      <c r="A87" s="54" t="s">
        <v>76</v>
      </c>
      <c r="B87" s="50" t="str">
        <f>IF(A87=šifranti!A154,šifranti!B154,IF(A87=šifranti!A155,šifranti!B155,IF(A87=šifranti!A156,šifranti!B156,IF(A87=šifranti!A157,šifranti!B157,IF(A87=šifranti!A158,šifranti!B158,"")))))</f>
        <v/>
      </c>
      <c r="C87" s="23"/>
    </row>
    <row r="88" spans="1:3" s="49" customFormat="1" x14ac:dyDescent="0.15">
      <c r="A88" s="47" t="str">
        <f>šifranti!A159</f>
        <v>V razvojno-raziskovalni dejavnosti ali storitveni dejavnosti:</v>
      </c>
      <c r="B88" s="48"/>
      <c r="C88" s="23"/>
    </row>
    <row r="89" spans="1:3" s="49" customFormat="1" x14ac:dyDescent="0.15">
      <c r="A89" s="54" t="s">
        <v>76</v>
      </c>
      <c r="B89" s="50" t="str">
        <f>IF(A89=šifranti!A162,šifranti!B162,IF(A89=šifranti!A163,šifranti!B163,IF(A89=šifranti!A164,šifranti!B164,IF(A89=šifranti!A165,šifranti!B165,IF(A89=šifranti!A166,šifranti!B166,"")))))</f>
        <v/>
      </c>
      <c r="C89" s="23"/>
    </row>
    <row r="90" spans="1:3" s="49" customFormat="1" x14ac:dyDescent="0.15">
      <c r="A90" s="19" t="s">
        <v>77</v>
      </c>
      <c r="B90" s="48"/>
      <c r="C90" s="23"/>
    </row>
    <row r="91" spans="1:3" x14ac:dyDescent="0.15">
      <c r="A91" s="27" t="str">
        <f>šifranti!A167</f>
        <v>15. merilo: Učinki projekta na skladni regionalni razvoj</v>
      </c>
      <c r="B91" s="28">
        <f>SUM(B92)</f>
        <v>0</v>
      </c>
      <c r="C91" s="23" t="str">
        <f t="shared" ref="C91" si="1">IF(B91&gt;0,"v redu","pogoj ni izpolnjen")</f>
        <v>pogoj ni izpolnjen</v>
      </c>
    </row>
    <row r="92" spans="1:3" x14ac:dyDescent="0.15">
      <c r="A92" s="54" t="s">
        <v>76</v>
      </c>
      <c r="B92" s="35" t="str">
        <f>IF(A92=šifranti!A169,šifranti!B169,IF(A92=šifranti!A170,šifranti!B170,IF(A92=šifranti!A171,šifranti!B171,IF(A92=šifranti!A172,šifranti!B172,IF(A92=šifranti!A173,šifranti!B173,"")))))</f>
        <v/>
      </c>
    </row>
    <row r="93" spans="1:3" x14ac:dyDescent="0.15">
      <c r="A93" s="19" t="s">
        <v>77</v>
      </c>
      <c r="B93" s="34"/>
    </row>
    <row r="94" spans="1:3" x14ac:dyDescent="0.15">
      <c r="A94" s="38"/>
      <c r="B94" s="34"/>
    </row>
    <row r="95" spans="1:3" x14ac:dyDescent="0.15">
      <c r="A95" s="38"/>
      <c r="B95" s="34"/>
    </row>
    <row r="96" spans="1:3" x14ac:dyDescent="0.15">
      <c r="A96" s="38"/>
      <c r="B96" s="34"/>
    </row>
    <row r="97" spans="1:2" x14ac:dyDescent="0.15">
      <c r="A97" s="51"/>
      <c r="B97" s="52"/>
    </row>
  </sheetData>
  <sheetProtection algorithmName="SHA-512" hashValue="Jlu9FkgsmOZ0qCjd876q3NexM1wAWkaj/BQ8J6naNFZptoOgbmzX5glz2zZ9PbxJAya8MHxKtqenB0Dxs6SQkg==" saltValue="PFTjoW43R0Pkt10UqaMZgQ==" spinCount="100000" sheet="1" objects="1" scenarios="1" selectLockedCells="1"/>
  <conditionalFormatting sqref="C3:C75 C77:C93">
    <cfRule type="cellIs" dxfId="45" priority="36" operator="equal">
      <formula>"pogoj ni izpolnjen"</formula>
    </cfRule>
  </conditionalFormatting>
  <conditionalFormatting sqref="C2">
    <cfRule type="cellIs" dxfId="44" priority="35" operator="equal">
      <formula>"pogoj ni izpolnjen"</formula>
    </cfRule>
  </conditionalFormatting>
  <conditionalFormatting sqref="A9">
    <cfRule type="cellIs" dxfId="43" priority="34" operator="equal">
      <formula>"(Izberite odgovor)"</formula>
    </cfRule>
  </conditionalFormatting>
  <conditionalFormatting sqref="A4">
    <cfRule type="cellIs" dxfId="42" priority="33" operator="equal">
      <formula>"(Izberite odgovor)"</formula>
    </cfRule>
  </conditionalFormatting>
  <conditionalFormatting sqref="A11">
    <cfRule type="cellIs" dxfId="41" priority="32" operator="equal">
      <formula>"(Izberite odgovor)"</formula>
    </cfRule>
  </conditionalFormatting>
  <conditionalFormatting sqref="A14">
    <cfRule type="cellIs" dxfId="40" priority="31" operator="equal">
      <formula>"(Izberite odgovor)"</formula>
    </cfRule>
  </conditionalFormatting>
  <conditionalFormatting sqref="A16">
    <cfRule type="cellIs" dxfId="39" priority="30" operator="equal">
      <formula>"(Izberite odgovor)"</formula>
    </cfRule>
  </conditionalFormatting>
  <conditionalFormatting sqref="A19">
    <cfRule type="cellIs" dxfId="38" priority="29" operator="equal">
      <formula>"(Izberite odgovor)"</formula>
    </cfRule>
  </conditionalFormatting>
  <conditionalFormatting sqref="A22">
    <cfRule type="cellIs" dxfId="37" priority="28" operator="equal">
      <formula>"(Izberite odgovor)"</formula>
    </cfRule>
  </conditionalFormatting>
  <conditionalFormatting sqref="A25">
    <cfRule type="cellIs" dxfId="36" priority="27" operator="equal">
      <formula>"(Izberite odgovor)"</formula>
    </cfRule>
  </conditionalFormatting>
  <conditionalFormatting sqref="A29">
    <cfRule type="cellIs" dxfId="35" priority="26" operator="equal">
      <formula>"(Izberite odgovor)"</formula>
    </cfRule>
  </conditionalFormatting>
  <conditionalFormatting sqref="A33">
    <cfRule type="cellIs" dxfId="34" priority="25" operator="equal">
      <formula>"(Izberite odgovor)"</formula>
    </cfRule>
  </conditionalFormatting>
  <conditionalFormatting sqref="A35">
    <cfRule type="cellIs" dxfId="33" priority="24" operator="equal">
      <formula>"(Izberite odgovor)"</formula>
    </cfRule>
  </conditionalFormatting>
  <conditionalFormatting sqref="A37">
    <cfRule type="cellIs" dxfId="32" priority="23" operator="equal">
      <formula>"(Izberite odgovor)"</formula>
    </cfRule>
  </conditionalFormatting>
  <conditionalFormatting sqref="A39">
    <cfRule type="cellIs" dxfId="31" priority="22" operator="equal">
      <formula>"(Izberite odgovor)"</formula>
    </cfRule>
  </conditionalFormatting>
  <conditionalFormatting sqref="A41">
    <cfRule type="cellIs" dxfId="30" priority="21" operator="equal">
      <formula>"(Izberite odgovor)"</formula>
    </cfRule>
  </conditionalFormatting>
  <conditionalFormatting sqref="A43">
    <cfRule type="cellIs" dxfId="29" priority="20" operator="equal">
      <formula>"(Izberite odgovor)"</formula>
    </cfRule>
  </conditionalFormatting>
  <conditionalFormatting sqref="A46">
    <cfRule type="cellIs" dxfId="28" priority="19" operator="equal">
      <formula>"(Izberite odgovor)"</formula>
    </cfRule>
  </conditionalFormatting>
  <conditionalFormatting sqref="A48">
    <cfRule type="cellIs" dxfId="27" priority="18" operator="equal">
      <formula>"(Izberite odgovor)"</formula>
    </cfRule>
  </conditionalFormatting>
  <conditionalFormatting sqref="A50">
    <cfRule type="cellIs" dxfId="26" priority="17" operator="equal">
      <formula>"(Izberite odgovor)"</formula>
    </cfRule>
  </conditionalFormatting>
  <conditionalFormatting sqref="A52">
    <cfRule type="cellIs" dxfId="25" priority="16" operator="equal">
      <formula>"(Izberite odgovor)"</formula>
    </cfRule>
  </conditionalFormatting>
  <conditionalFormatting sqref="A54">
    <cfRule type="cellIs" dxfId="24" priority="15" operator="equal">
      <formula>"(Izberite odgovor)"</formula>
    </cfRule>
  </conditionalFormatting>
  <conditionalFormatting sqref="A56">
    <cfRule type="cellIs" dxfId="23" priority="14" operator="equal">
      <formula>"(Izberite odgovor)"</formula>
    </cfRule>
  </conditionalFormatting>
  <conditionalFormatting sqref="A60">
    <cfRule type="cellIs" dxfId="22" priority="13" operator="equal">
      <formula>"(Izberite odgovor)"</formula>
    </cfRule>
  </conditionalFormatting>
  <conditionalFormatting sqref="A63">
    <cfRule type="cellIs" dxfId="21" priority="12" operator="equal">
      <formula>"(Izberite odgovor)"</formula>
    </cfRule>
  </conditionalFormatting>
  <conditionalFormatting sqref="A65">
    <cfRule type="cellIs" dxfId="20" priority="11" operator="equal">
      <formula>"(Izberite odgovor)"</formula>
    </cfRule>
  </conditionalFormatting>
  <conditionalFormatting sqref="A67">
    <cfRule type="cellIs" dxfId="19" priority="10" operator="equal">
      <formula>"(Izberite odgovor)"</formula>
    </cfRule>
  </conditionalFormatting>
  <conditionalFormatting sqref="A70">
    <cfRule type="cellIs" dxfId="18" priority="9" operator="equal">
      <formula>"(Izberite odgovor)"</formula>
    </cfRule>
  </conditionalFormatting>
  <conditionalFormatting sqref="A72">
    <cfRule type="cellIs" dxfId="17" priority="8" operator="equal">
      <formula>"(Izberite odgovor)"</formula>
    </cfRule>
  </conditionalFormatting>
  <conditionalFormatting sqref="A74">
    <cfRule type="cellIs" dxfId="16" priority="7" operator="equal">
      <formula>"(Izberite odgovor)"</formula>
    </cfRule>
  </conditionalFormatting>
  <conditionalFormatting sqref="A79">
    <cfRule type="cellIs" dxfId="15" priority="6" operator="equal">
      <formula>"(Izberite odgovor)"</formula>
    </cfRule>
  </conditionalFormatting>
  <conditionalFormatting sqref="A81">
    <cfRule type="cellIs" dxfId="14" priority="5" operator="equal">
      <formula>"(Izberite odgovor)"</formula>
    </cfRule>
  </conditionalFormatting>
  <conditionalFormatting sqref="A83">
    <cfRule type="cellIs" dxfId="13" priority="4" operator="equal">
      <formula>"(Izberite odgovor)"</formula>
    </cfRule>
  </conditionalFormatting>
  <conditionalFormatting sqref="A87">
    <cfRule type="cellIs" dxfId="12" priority="3" operator="equal">
      <formula>"(Izberite odgovor)"</formula>
    </cfRule>
  </conditionalFormatting>
  <conditionalFormatting sqref="A89">
    <cfRule type="cellIs" dxfId="11" priority="2" operator="equal">
      <formula>"(Izberite odgovor)"</formula>
    </cfRule>
  </conditionalFormatting>
  <conditionalFormatting sqref="A92">
    <cfRule type="cellIs" dxfId="10" priority="1" operator="equal">
      <formula>"(Izberite odgovor)"</formula>
    </cfRule>
  </conditionalFormatting>
  <dataValidations count="1">
    <dataValidation allowBlank="1" showInputMessage="1" showErrorMessage="1" prompt="(Navedite kje natančno v investicijskem programu je utemeljena izbrana trditev in/ali v kateri prilogi k vlogi za financiranje ste predložili dokazilo, ki dokazuje izbrano trditev.)" sqref="A5 A12 A15 A17 A20 A23 A26 A30 A34 A36 A38 A40 A42 A44 A47 A49 A51 A53 A55 A57 A61 A64 A66 A68 A71 A73 A75 A84 A90 A93" xr:uid="{CAD95CA7-6CBE-4BA6-A0A1-9268CF244D21}"/>
  </dataValidation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34">
        <x14:dataValidation type="list" allowBlank="1" showInputMessage="1" showErrorMessage="1" prompt="(Izberite odgovor)" xr:uid="{89DC0B2A-1568-4AA2-8DB5-443226DFED6C}">
          <x14:formula1>
            <xm:f>šifranti!$A$3:$A$6</xm:f>
          </x14:formula1>
          <xm:sqref>A4</xm:sqref>
        </x14:dataValidation>
        <x14:dataValidation type="list" allowBlank="1" showInputMessage="1" showErrorMessage="1" prompt="(Izberite odgovor)" xr:uid="{C2137F0B-1278-46FC-BC49-1069FB12F24D}">
          <x14:formula1>
            <xm:f>šifranti!$A$26:$A$28</xm:f>
          </x14:formula1>
          <xm:sqref>A14</xm:sqref>
        </x14:dataValidation>
        <x14:dataValidation type="list" allowBlank="1" showInputMessage="1" showErrorMessage="1" prompt="(Izberite odgovor)" xr:uid="{AA581963-5881-46BA-9009-2AF9DBD46FC6}">
          <x14:formula1>
            <xm:f>šifranti!$A$29:$A$31</xm:f>
          </x14:formula1>
          <xm:sqref>A16</xm:sqref>
        </x14:dataValidation>
        <x14:dataValidation type="list" allowBlank="1" showInputMessage="1" showErrorMessage="1" prompt="(Izberite odgovor)" xr:uid="{262A5301-43F8-42FC-98F5-C43E9CE33A23}">
          <x14:formula1>
            <xm:f>šifranti!$A$33:$A$37</xm:f>
          </x14:formula1>
          <xm:sqref>A19</xm:sqref>
        </x14:dataValidation>
        <x14:dataValidation type="list" allowBlank="1" showInputMessage="1" showErrorMessage="1" prompt="(Izberite odgovor)" xr:uid="{248F1F8A-71A8-4ECB-9F52-A51084B16124}">
          <x14:formula1>
            <xm:f>šifranti!$A$39:$A$43</xm:f>
          </x14:formula1>
          <xm:sqref>A22</xm:sqref>
        </x14:dataValidation>
        <x14:dataValidation type="list" allowBlank="1" showInputMessage="1" showErrorMessage="1" prompt="(Izberite odgovor)" xr:uid="{629912D5-57D7-4347-8205-2F79D0AEFE98}">
          <x14:formula1>
            <xm:f>šifranti!$A$45:$A$50</xm:f>
          </x14:formula1>
          <xm:sqref>A25</xm:sqref>
        </x14:dataValidation>
        <x14:dataValidation type="list" allowBlank="1" showInputMessage="1" showErrorMessage="1" prompt="(Izberite odgovor)" xr:uid="{F302CE7E-622F-4385-AEB5-1132F5B70C71}">
          <x14:formula1>
            <xm:f>šifranti!$A$53:$A$57</xm:f>
          </x14:formula1>
          <xm:sqref>A29</xm:sqref>
        </x14:dataValidation>
        <x14:dataValidation type="list" allowBlank="1" showInputMessage="1" showErrorMessage="1" prompt="(Izberite odgovor)" xr:uid="{42350E02-734D-4C58-AC4C-ABC050F86B56}">
          <x14:formula1>
            <xm:f>šifranti!$A$10:$A$16</xm:f>
          </x14:formula1>
          <xm:sqref>A9</xm:sqref>
        </x14:dataValidation>
        <x14:dataValidation type="list" allowBlank="1" showInputMessage="1" showErrorMessage="1" prompt="(Izberite odgovor)" xr:uid="{40F7FE5F-4133-4BD8-BE5E-F868B3D1E5F0}">
          <x14:formula1>
            <xm:f>šifranti!$A$18:$A$24</xm:f>
          </x14:formula1>
          <xm:sqref>A11</xm:sqref>
        </x14:dataValidation>
        <x14:dataValidation type="list" allowBlank="1" showInputMessage="1" showErrorMessage="1" prompt="(Izberite odgovor)" xr:uid="{7F50F105-928F-49FF-8C81-D30DF7B84D93}">
          <x14:formula1>
            <xm:f>šifranti!$A$60:$A$62</xm:f>
          </x14:formula1>
          <xm:sqref>A33</xm:sqref>
        </x14:dataValidation>
        <x14:dataValidation type="list" allowBlank="1" showInputMessage="1" showErrorMessage="1" prompt="(Izberite odgovor)" xr:uid="{2BE7587D-F378-4228-9CB4-6C9147C4DC2B}">
          <x14:formula1>
            <xm:f>šifranti!$A$63:$A$65</xm:f>
          </x14:formula1>
          <xm:sqref>A35</xm:sqref>
        </x14:dataValidation>
        <x14:dataValidation type="list" allowBlank="1" showInputMessage="1" showErrorMessage="1" prompt="(Izberite odgovor)" xr:uid="{10C612F7-8EFD-4AE0-BBC4-61E6FB76CAD4}">
          <x14:formula1>
            <xm:f>šifranti!$A$66:$A$68</xm:f>
          </x14:formula1>
          <xm:sqref>A37</xm:sqref>
        </x14:dataValidation>
        <x14:dataValidation type="list" allowBlank="1" showInputMessage="1" showErrorMessage="1" prompt="(Izberite odgovor)" xr:uid="{0A6E1E02-4028-48CC-96B1-35B6480632D7}">
          <x14:formula1>
            <xm:f>šifranti!$A$69:$A$71</xm:f>
          </x14:formula1>
          <xm:sqref>A39</xm:sqref>
        </x14:dataValidation>
        <x14:dataValidation type="list" allowBlank="1" showInputMessage="1" showErrorMessage="1" prompt="(Izberite odgovor)" xr:uid="{5B521B10-A2A4-42D0-AC97-7630AEC3F652}">
          <x14:formula1>
            <xm:f>šifranti!$A$72:$A$74</xm:f>
          </x14:formula1>
          <xm:sqref>A41</xm:sqref>
        </x14:dataValidation>
        <x14:dataValidation type="list" allowBlank="1" showInputMessage="1" showErrorMessage="1" prompt="(Izberite odgovor)" xr:uid="{189E881A-3B67-4120-8A6A-063F365E6BAC}">
          <x14:formula1>
            <xm:f>šifranti!$A$75:$A$77</xm:f>
          </x14:formula1>
          <xm:sqref>A43</xm:sqref>
        </x14:dataValidation>
        <x14:dataValidation type="list" allowBlank="1" showInputMessage="1" showErrorMessage="1" prompt="(Izberite odgovor)" xr:uid="{8AA12A7C-A0D2-4998-8A39-B9CBED0745B4}">
          <x14:formula1>
            <xm:f>šifranti!$A$79:$A$81</xm:f>
          </x14:formula1>
          <xm:sqref>A46</xm:sqref>
        </x14:dataValidation>
        <x14:dataValidation type="list" allowBlank="1" showInputMessage="1" showErrorMessage="1" prompt="(Izberite odgovor)" xr:uid="{4BCF7D35-3209-4328-9081-F9135AFE82D7}">
          <x14:formula1>
            <xm:f>šifranti!$A$82:$A$84</xm:f>
          </x14:formula1>
          <xm:sqref>A48</xm:sqref>
        </x14:dataValidation>
        <x14:dataValidation type="list" allowBlank="1" showInputMessage="1" showErrorMessage="1" prompt="(Izberite odgovor)" xr:uid="{9937AEDD-2124-46FA-8DB9-9BB87E5A52D5}">
          <x14:formula1>
            <xm:f>šifranti!$A$85:$A$87</xm:f>
          </x14:formula1>
          <xm:sqref>A50</xm:sqref>
        </x14:dataValidation>
        <x14:dataValidation type="list" allowBlank="1" showInputMessage="1" showErrorMessage="1" prompt="(Izberite odgovor)" xr:uid="{8DE2016B-0DF6-4AEA-A963-CB66AC66DC2B}">
          <x14:formula1>
            <xm:f>šifranti!$A$88:$A$90</xm:f>
          </x14:formula1>
          <xm:sqref>A52</xm:sqref>
        </x14:dataValidation>
        <x14:dataValidation type="list" allowBlank="1" showInputMessage="1" showErrorMessage="1" prompt="(Izberite odgovor)" xr:uid="{3CA282D9-646D-41FB-94C0-66B46BC87BEA}">
          <x14:formula1>
            <xm:f>šifranti!$A$91:$A$93</xm:f>
          </x14:formula1>
          <xm:sqref>A54</xm:sqref>
        </x14:dataValidation>
        <x14:dataValidation type="list" allowBlank="1" showInputMessage="1" showErrorMessage="1" prompt="(Izberite odgovor)" xr:uid="{5F23AD70-0740-4BE8-8242-20CF3410A93C}">
          <x14:formula1>
            <xm:f>šifranti!$A$94:$A$96</xm:f>
          </x14:formula1>
          <xm:sqref>A56</xm:sqref>
        </x14:dataValidation>
        <x14:dataValidation type="list" allowBlank="1" showInputMessage="1" showErrorMessage="1" prompt="(Izberite odgovor)" xr:uid="{6E374753-5290-4251-B4B9-E2B003BBF9AD}">
          <x14:formula1>
            <xm:f>šifranti!$A$99:$A$102</xm:f>
          </x14:formula1>
          <xm:sqref>A60</xm:sqref>
        </x14:dataValidation>
        <x14:dataValidation type="list" allowBlank="1" showInputMessage="1" showErrorMessage="1" prompt="(Izberite odgovor)" xr:uid="{0C9295AA-F31B-471C-8A8D-6914ADC0BA06}">
          <x14:formula1>
            <xm:f>šifranti!$A$104:$A$106</xm:f>
          </x14:formula1>
          <xm:sqref>A63</xm:sqref>
        </x14:dataValidation>
        <x14:dataValidation type="list" allowBlank="1" showInputMessage="1" showErrorMessage="1" prompt="(Izberite odgovor)" xr:uid="{C3D91B17-FE1E-4CD9-9445-B01E8ECCB761}">
          <x14:formula1>
            <xm:f>šifranti!$A$107:$A$109</xm:f>
          </x14:formula1>
          <xm:sqref>A65</xm:sqref>
        </x14:dataValidation>
        <x14:dataValidation type="list" allowBlank="1" showInputMessage="1" showErrorMessage="1" prompt="(Izberite odgovor)" xr:uid="{2D1DC4BA-FC80-4E79-99D2-9B27C1464ED9}">
          <x14:formula1>
            <xm:f>šifranti!$A$110:$A$112</xm:f>
          </x14:formula1>
          <xm:sqref>A67</xm:sqref>
        </x14:dataValidation>
        <x14:dataValidation type="list" allowBlank="1" showInputMessage="1" showErrorMessage="1" prompt="(Izberite odgovor)" xr:uid="{4893BA4F-73A7-43ED-81A3-EB6E9006311E}">
          <x14:formula1>
            <xm:f>šifranti!$A$114:$A$116</xm:f>
          </x14:formula1>
          <xm:sqref>A70</xm:sqref>
        </x14:dataValidation>
        <x14:dataValidation type="list" allowBlank="1" showInputMessage="1" showErrorMessage="1" prompt="(Izberite odgovor)" xr:uid="{997ADBE6-041C-4D85-B9E2-744D51477264}">
          <x14:formula1>
            <xm:f>šifranti!$A$117:$A$119</xm:f>
          </x14:formula1>
          <xm:sqref>A72</xm:sqref>
        </x14:dataValidation>
        <x14:dataValidation type="list" allowBlank="1" showInputMessage="1" showErrorMessage="1" prompt="(Izberite odgovor)" xr:uid="{8BEF6A3E-052A-40C0-B25E-DA5087020D7A}">
          <x14:formula1>
            <xm:f>šifranti!$A$120:$A$122</xm:f>
          </x14:formula1>
          <xm:sqref>A74</xm:sqref>
        </x14:dataValidation>
        <x14:dataValidation type="list" allowBlank="1" showInputMessage="1" showErrorMessage="1" prompt="(Izberite odgovor)" xr:uid="{CA6E4B8C-1D34-4E35-9441-9D1B411DE9D6}">
          <x14:formula1>
            <xm:f>šifranti!$A$127:$A$133</xm:f>
          </x14:formula1>
          <xm:sqref>A79</xm:sqref>
        </x14:dataValidation>
        <x14:dataValidation type="list" allowBlank="1" showInputMessage="1" showErrorMessage="1" prompt="(Izberite odgovor)" xr:uid="{CBA091E0-6C11-47A6-B4A4-68F0CDD5F00C}">
          <x14:formula1>
            <xm:f>šifranti!$A$135:$A$141</xm:f>
          </x14:formula1>
          <xm:sqref>A81</xm:sqref>
        </x14:dataValidation>
        <x14:dataValidation type="list" allowBlank="1" showInputMessage="1" showErrorMessage="1" prompt="(Izberite odgovor)" xr:uid="{2BABAA0E-FAD6-4D5C-A000-8B377CA120FF}">
          <x14:formula1>
            <xm:f>šifranti!$A$143:$A$149</xm:f>
          </x14:formula1>
          <xm:sqref>A83</xm:sqref>
        </x14:dataValidation>
        <x14:dataValidation type="list" allowBlank="1" showInputMessage="1" showErrorMessage="1" prompt="(Izberite odgovor)" xr:uid="{7DBF273D-2551-475C-8126-63D6CDDB84F3}">
          <x14:formula1>
            <xm:f>šifranti!$A$152:$A$158</xm:f>
          </x14:formula1>
          <xm:sqref>A87</xm:sqref>
        </x14:dataValidation>
        <x14:dataValidation type="list" allowBlank="1" showInputMessage="1" showErrorMessage="1" prompt="(Izberite odgovor)" xr:uid="{A64604DF-689A-476B-9E88-A38B3C559CB9}">
          <x14:formula1>
            <xm:f>šifranti!$A$160:$A$166</xm:f>
          </x14:formula1>
          <xm:sqref>A89</xm:sqref>
        </x14:dataValidation>
        <x14:dataValidation type="list" allowBlank="1" showInputMessage="1" showErrorMessage="1" prompt="(Izberite odgovor)" xr:uid="{6911907B-3CE5-4494-AB65-8C36F74F56BE}">
          <x14:formula1>
            <xm:f>šifranti!$A$168:$A$173</xm:f>
          </x14:formula1>
          <xm:sqref>A92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29DCC-22BC-4C37-B674-0BA9AE7B5B16}">
  <dimension ref="A1:C97"/>
  <sheetViews>
    <sheetView topLeftCell="A7" zoomScaleNormal="100" workbookViewId="0">
      <selection activeCell="A68" sqref="A68"/>
    </sheetView>
  </sheetViews>
  <sheetFormatPr defaultColWidth="9.140625" defaultRowHeight="10.5" x14ac:dyDescent="0.15"/>
  <cols>
    <col min="1" max="1" width="131.7109375" style="23" customWidth="1"/>
    <col min="2" max="2" width="10.42578125" style="24" customWidth="1"/>
    <col min="3" max="16384" width="9.140625" style="23"/>
  </cols>
  <sheetData>
    <row r="1" spans="1:3" x14ac:dyDescent="0.15">
      <c r="A1" s="23" t="s">
        <v>133</v>
      </c>
      <c r="B1" s="24" t="s">
        <v>134</v>
      </c>
    </row>
    <row r="2" spans="1:3" x14ac:dyDescent="0.15">
      <c r="A2" s="25" t="str">
        <f>šifranti!A1</f>
        <v>INVESTICIJA</v>
      </c>
      <c r="B2" s="26">
        <f>SUM(B6,B31,B58,B76)</f>
        <v>0</v>
      </c>
      <c r="C2" s="23" t="str">
        <f>IF(B2&lt;šifranti!B1,"pogoj ni izpolnjen","v redu")</f>
        <v>pogoj ni izpolnjen</v>
      </c>
    </row>
    <row r="3" spans="1:3" x14ac:dyDescent="0.15">
      <c r="A3" s="27" t="str">
        <f>šifranti!A2</f>
        <v>1. merilo: Družbena odgovornost</v>
      </c>
      <c r="B3" s="28">
        <f>SUM(B4)</f>
        <v>0</v>
      </c>
      <c r="C3" s="23" t="str">
        <f>IF(B3&gt;0,"v redu","pogoj ni izpolnjen")</f>
        <v>pogoj ni izpolnjen</v>
      </c>
    </row>
    <row r="4" spans="1:3" x14ac:dyDescent="0.15">
      <c r="A4" s="18" t="s">
        <v>76</v>
      </c>
      <c r="B4" s="29" t="str">
        <f>IF(A4=šifranti!A4,šifranti!B4,IF(A4=šifranti!A5,šifranti!B5,IF(A4=šifranti!A6,0,"")))</f>
        <v/>
      </c>
    </row>
    <row r="5" spans="1:3" x14ac:dyDescent="0.15">
      <c r="A5" s="19" t="s">
        <v>135</v>
      </c>
      <c r="B5" s="30"/>
    </row>
    <row r="6" spans="1:3" x14ac:dyDescent="0.15">
      <c r="A6" s="31" t="str">
        <f>šifranti!A7</f>
        <v xml:space="preserve">I. EKONOMSKI VIDIK </v>
      </c>
      <c r="B6" s="32">
        <f>SUM(B7,B13,B18,B21,B24,B27)</f>
        <v>0</v>
      </c>
      <c r="C6" s="23" t="str">
        <f>IF(B6&lt;šifranti!B7,"pogoj ni izpolnjen","v redu")</f>
        <v>pogoj ni izpolnjen</v>
      </c>
    </row>
    <row r="7" spans="1:3" x14ac:dyDescent="0.15">
      <c r="A7" s="27" t="str">
        <f>šifranti!A8</f>
        <v>2. merilo: Vrednost projekta</v>
      </c>
      <c r="B7" s="28" t="str">
        <f>IF(A9="Ni predelovalna dejavnost.",B11,B9)</f>
        <v/>
      </c>
      <c r="C7" s="23" t="str">
        <f>IF(B7="","",IF(B7&gt;0,"v redu","pogoj ni izpolnjen"))</f>
        <v/>
      </c>
    </row>
    <row r="8" spans="1:3" x14ac:dyDescent="0.15">
      <c r="A8" s="33" t="str">
        <f>šifranti!A9</f>
        <v>V predelovalni dejavnosti</v>
      </c>
      <c r="B8" s="34"/>
    </row>
    <row r="9" spans="1:3" x14ac:dyDescent="0.15">
      <c r="A9" s="20" t="s">
        <v>76</v>
      </c>
      <c r="B9" s="35" t="str">
        <f>IF(A9=šifranti!A12,šifranti!B12,IF(A9=šifranti!A13,šifranti!B13,IF(A9=šifranti!A14,šifranti!B14,IF(A9=šifranti!A15,šifranti!B15,IF(A9=šifranti!A16,šifranti!B16,"")))))</f>
        <v/>
      </c>
    </row>
    <row r="10" spans="1:3" x14ac:dyDescent="0.15">
      <c r="A10" s="33" t="str">
        <f>šifranti!A17</f>
        <v>V razvojno-raziskovalni dejavnosti ali storitveni dejavnosti</v>
      </c>
      <c r="B10" s="34"/>
    </row>
    <row r="11" spans="1:3" x14ac:dyDescent="0.15">
      <c r="A11" s="20" t="s">
        <v>76</v>
      </c>
      <c r="B11" s="35" t="str">
        <f>IF(A11=šifranti!A20,šifranti!B20,IF(A11=šifranti!A21,šifranti!B21,IF(A11=šifranti!A22,šifranti!B22,IF(A11=šifranti!A23,šifranti!B23,IF(A11=šifranti!A24,šifranti!B24,"")))))</f>
        <v/>
      </c>
    </row>
    <row r="12" spans="1:3" x14ac:dyDescent="0.15">
      <c r="A12" s="19" t="s">
        <v>135</v>
      </c>
      <c r="B12" s="34"/>
    </row>
    <row r="13" spans="1:3" x14ac:dyDescent="0.15">
      <c r="A13" s="27" t="str">
        <f>šifranti!A25</f>
        <v>3. merilo: Položaj in uveljavljenost kreditojemalca na trgu</v>
      </c>
      <c r="B13" s="28">
        <f>SUM(B14,B16)</f>
        <v>0</v>
      </c>
      <c r="C13" s="23" t="str">
        <f t="shared" ref="C13:C69" si="0">IF(B13&gt;0,"v redu","pogoj ni izpolnjen")</f>
        <v>pogoj ni izpolnjen</v>
      </c>
    </row>
    <row r="14" spans="1:3" x14ac:dyDescent="0.15">
      <c r="A14" s="21" t="s">
        <v>76</v>
      </c>
      <c r="B14" s="36" t="str">
        <f>IF(A14=šifranti!A27,šifranti!B27,IF(A14=šifranti!A28,šifranti!B28,""))</f>
        <v/>
      </c>
    </row>
    <row r="15" spans="1:3" x14ac:dyDescent="0.15">
      <c r="A15" s="19" t="s">
        <v>135</v>
      </c>
      <c r="B15" s="34"/>
    </row>
    <row r="16" spans="1:3" x14ac:dyDescent="0.15">
      <c r="A16" s="21" t="s">
        <v>76</v>
      </c>
      <c r="B16" s="37" t="str">
        <f>IF(A16=šifranti!A30,šifranti!B30,IF(A16=šifranti!A31,šifranti!B31,""))</f>
        <v/>
      </c>
    </row>
    <row r="17" spans="1:3" x14ac:dyDescent="0.15">
      <c r="A17" s="19" t="s">
        <v>135</v>
      </c>
      <c r="B17" s="34"/>
    </row>
    <row r="18" spans="1:3" x14ac:dyDescent="0.15">
      <c r="A18" s="27" t="str">
        <f>šifranti!A32</f>
        <v>4. merilo: Prenos tehnologije, znanja in izkušenj</v>
      </c>
      <c r="B18" s="28">
        <f>SUM(B19)</f>
        <v>0</v>
      </c>
      <c r="C18" s="23" t="str">
        <f t="shared" si="0"/>
        <v>pogoj ni izpolnjen</v>
      </c>
    </row>
    <row r="19" spans="1:3" x14ac:dyDescent="0.15">
      <c r="A19" s="18" t="s">
        <v>76</v>
      </c>
      <c r="B19" s="29" t="str">
        <f>IF(A19=šifranti!A34,šifranti!B34,IF(A19=šifranti!A35,šifranti!B35,IF(A19=šifranti!A36,šifranti!B36,IF(A19=šifranti!A37,šifranti!B37,""))))</f>
        <v/>
      </c>
    </row>
    <row r="20" spans="1:3" x14ac:dyDescent="0.15">
      <c r="A20" s="19" t="s">
        <v>135</v>
      </c>
      <c r="B20" s="30"/>
    </row>
    <row r="21" spans="1:3" x14ac:dyDescent="0.15">
      <c r="A21" s="27" t="s">
        <v>13</v>
      </c>
      <c r="B21" s="28">
        <f>SUM(B22)</f>
        <v>0</v>
      </c>
      <c r="C21" s="23" t="str">
        <f t="shared" si="0"/>
        <v>pogoj ni izpolnjen</v>
      </c>
    </row>
    <row r="22" spans="1:3" x14ac:dyDescent="0.15">
      <c r="A22" s="18" t="s">
        <v>76</v>
      </c>
      <c r="B22" s="29" t="str">
        <f>IF(A22=šifranti!A40,šifranti!B40,IF(A22=šifranti!A41,šifranti!B41,IF(A22=šifranti!A42,šifranti!B42,IF(A22=šifranti!A43,šifranti!B43,""))))</f>
        <v/>
      </c>
    </row>
    <row r="23" spans="1:3" x14ac:dyDescent="0.15">
      <c r="A23" s="19" t="s">
        <v>135</v>
      </c>
      <c r="B23" s="30"/>
    </row>
    <row r="24" spans="1:3" x14ac:dyDescent="0.15">
      <c r="A24" s="27" t="str">
        <f>šifranti!A44</f>
        <v>6. merilo: Stopnja tehnološke zahtevnosti projekta</v>
      </c>
      <c r="B24" s="28">
        <f>SUM(B25)</f>
        <v>0</v>
      </c>
      <c r="C24" s="23" t="str">
        <f t="shared" si="0"/>
        <v>pogoj ni izpolnjen</v>
      </c>
    </row>
    <row r="25" spans="1:3" x14ac:dyDescent="0.15">
      <c r="A25" s="18" t="s">
        <v>76</v>
      </c>
      <c r="B25" s="29" t="str">
        <f>IF(A25=šifranti!A46,šifranti!B46,IF(A25=šifranti!A47,šifranti!B47,IF(A25=šifranti!A48,šifranti!B48,IF(A25=šifranti!A49,šifranti!B49,IF(A25=šifranti!A50,šifranti!B50,"")))))</f>
        <v/>
      </c>
    </row>
    <row r="26" spans="1:3" x14ac:dyDescent="0.15">
      <c r="A26" s="19" t="s">
        <v>135</v>
      </c>
      <c r="B26" s="30"/>
    </row>
    <row r="27" spans="1:3" x14ac:dyDescent="0.15">
      <c r="A27" s="27" t="str">
        <f>šifranti!A51</f>
        <v>7. merilo: Dodana vrednost na zaposlenega</v>
      </c>
      <c r="B27" s="28">
        <f>SUM(B29)</f>
        <v>0</v>
      </c>
      <c r="C27" s="23" t="str">
        <f t="shared" si="0"/>
        <v>pogoj ni izpolnjen</v>
      </c>
    </row>
    <row r="28" spans="1:3" ht="31.5" x14ac:dyDescent="0.15">
      <c r="A28" s="38" t="str">
        <f>šifranti!A52</f>
        <v>Predvidena dodana vrednost na zaposlenega, ki jo bo kreditojemalec ustvaril v prvem letu od zaključka del in zapolnitve novih delovnih mest, je višja od povprečne dodane vrednosti na zaposlenega v enaki ali podobni dejavnosti v Republiki Sloveniji, kot je glavna dejavnost kreditojemalca, (op. upošteva se zadnje razpoložljive podatke ob oddaji vloge za financiranje) za:</v>
      </c>
      <c r="B28" s="34"/>
    </row>
    <row r="29" spans="1:3" x14ac:dyDescent="0.15">
      <c r="A29" s="21" t="s">
        <v>76</v>
      </c>
      <c r="B29" s="35" t="str">
        <f>IF(A29=šifranti!A54,šifranti!B54,IF(A29=šifranti!A55,šifranti!B55,IF(A29=šifranti!A56,šifranti!B56,IF(A29=šifranti!A57,šifranti!B57,""))))</f>
        <v/>
      </c>
    </row>
    <row r="30" spans="1:3" x14ac:dyDescent="0.15">
      <c r="A30" s="19" t="s">
        <v>135</v>
      </c>
      <c r="B30" s="34"/>
    </row>
    <row r="31" spans="1:3" x14ac:dyDescent="0.15">
      <c r="A31" s="39" t="str">
        <f>šifranti!A58</f>
        <v>II. OKOLJSKI VIDIK</v>
      </c>
      <c r="B31" s="40">
        <f>SUM(B32,B45)</f>
        <v>0</v>
      </c>
      <c r="C31" s="23" t="str">
        <f>IF(B31&lt;šifranti!B58,"pogoj ni izpolnjen","v redu")</f>
        <v>pogoj ni izpolnjen</v>
      </c>
    </row>
    <row r="32" spans="1:3" x14ac:dyDescent="0.15">
      <c r="A32" s="27" t="str">
        <f>šifranti!A59</f>
        <v>8. merilo: Vpliv projekta na okolje</v>
      </c>
      <c r="B32" s="28">
        <f>SUM(B33,B35,B37,B39,B41,B43)</f>
        <v>0</v>
      </c>
      <c r="C32" s="23" t="str">
        <f t="shared" si="0"/>
        <v>pogoj ni izpolnjen</v>
      </c>
    </row>
    <row r="33" spans="1:3" x14ac:dyDescent="0.15">
      <c r="A33" s="21" t="s">
        <v>76</v>
      </c>
      <c r="B33" s="35" t="str">
        <f>IF(A33=šifranti!A61,šifranti!B61,IF(A33=šifranti!A62,šifranti!B62,""))</f>
        <v/>
      </c>
    </row>
    <row r="34" spans="1:3" x14ac:dyDescent="0.15">
      <c r="A34" s="19" t="s">
        <v>135</v>
      </c>
      <c r="B34" s="34"/>
    </row>
    <row r="35" spans="1:3" x14ac:dyDescent="0.15">
      <c r="A35" s="21" t="s">
        <v>76</v>
      </c>
      <c r="B35" s="35" t="str">
        <f>IF(A35=šifranti!A64,šifranti!B64,IF(A35=šifranti!A65,šifranti!B65,""))</f>
        <v/>
      </c>
    </row>
    <row r="36" spans="1:3" x14ac:dyDescent="0.15">
      <c r="A36" s="19" t="s">
        <v>135</v>
      </c>
      <c r="B36" s="34"/>
    </row>
    <row r="37" spans="1:3" x14ac:dyDescent="0.15">
      <c r="A37" s="21" t="s">
        <v>76</v>
      </c>
      <c r="B37" s="35" t="str">
        <f>IF(A37=šifranti!A67,šifranti!B67,IF(A37=šifranti!A68,šifranti!B68,""))</f>
        <v/>
      </c>
    </row>
    <row r="38" spans="1:3" x14ac:dyDescent="0.15">
      <c r="A38" s="19" t="s">
        <v>135</v>
      </c>
      <c r="B38" s="34"/>
    </row>
    <row r="39" spans="1:3" x14ac:dyDescent="0.15">
      <c r="A39" s="21" t="s">
        <v>76</v>
      </c>
      <c r="B39" s="35" t="str">
        <f>IF(A39=šifranti!A70,šifranti!B70,IF(A39=šifranti!A71,šifranti!B71,""))</f>
        <v/>
      </c>
    </row>
    <row r="40" spans="1:3" x14ac:dyDescent="0.15">
      <c r="A40" s="19" t="s">
        <v>135</v>
      </c>
      <c r="B40" s="34"/>
    </row>
    <row r="41" spans="1:3" x14ac:dyDescent="0.15">
      <c r="A41" s="21" t="s">
        <v>76</v>
      </c>
      <c r="B41" s="35" t="str">
        <f>IF(A41=šifranti!A73,šifranti!B73,IF(A41=šifranti!A74,šifranti!B74,""))</f>
        <v/>
      </c>
    </row>
    <row r="42" spans="1:3" x14ac:dyDescent="0.15">
      <c r="A42" s="19" t="s">
        <v>135</v>
      </c>
      <c r="B42" s="34"/>
    </row>
    <row r="43" spans="1:3" x14ac:dyDescent="0.15">
      <c r="A43" s="21" t="s">
        <v>76</v>
      </c>
      <c r="B43" s="35" t="str">
        <f>IF(A43=šifranti!A76,šifranti!B76,IF(A43=šifranti!A77,šifranti!B77,""))</f>
        <v/>
      </c>
    </row>
    <row r="44" spans="1:3" x14ac:dyDescent="0.15">
      <c r="A44" s="19" t="s">
        <v>135</v>
      </c>
      <c r="B44" s="34"/>
    </row>
    <row r="45" spans="1:3" ht="21" x14ac:dyDescent="0.15">
      <c r="A45" s="41" t="str">
        <f>šifranti!A78</f>
        <v>9. merilo: Prispevek projekta k prehodu v krožno gospodarstvo na podlagi naravnih virov, ki povzročajo nižje emisije toplogrednih plinov in omogočajo proizvodnjo z nižjim ogljičnim odtisom (metodologija ReSOLVE)</v>
      </c>
      <c r="B45" s="42">
        <f>SUM(B46,B48,B50,B52,B54,B56)</f>
        <v>0</v>
      </c>
      <c r="C45" s="23" t="str">
        <f>IF(B45&gt;0,"v redu","pogoj ni izpolnjen")</f>
        <v>pogoj ni izpolnjen</v>
      </c>
    </row>
    <row r="46" spans="1:3" x14ac:dyDescent="0.15">
      <c r="A46" s="18" t="s">
        <v>76</v>
      </c>
      <c r="B46" s="29" t="str">
        <f>IF(A46=šifranti!A80,šifranti!B80,IF(A46=šifranti!A81,šifranti!B81,""))</f>
        <v/>
      </c>
    </row>
    <row r="47" spans="1:3" x14ac:dyDescent="0.15">
      <c r="A47" s="19" t="s">
        <v>135</v>
      </c>
      <c r="B47" s="30"/>
    </row>
    <row r="48" spans="1:3" x14ac:dyDescent="0.15">
      <c r="A48" s="18" t="s">
        <v>76</v>
      </c>
      <c r="B48" s="29" t="str">
        <f>IF(A48=šifranti!A83,šifranti!B83,IF(A48=šifranti!A84,šifranti!B84,""))</f>
        <v/>
      </c>
    </row>
    <row r="49" spans="1:3" x14ac:dyDescent="0.15">
      <c r="A49" s="19" t="s">
        <v>135</v>
      </c>
      <c r="B49" s="30"/>
    </row>
    <row r="50" spans="1:3" x14ac:dyDescent="0.15">
      <c r="A50" s="18" t="s">
        <v>76</v>
      </c>
      <c r="B50" s="29" t="str">
        <f>IF(A50=šifranti!A86,šifranti!B86,IF(A50=šifranti!A87,šifranti!B87,""))</f>
        <v/>
      </c>
    </row>
    <row r="51" spans="1:3" x14ac:dyDescent="0.15">
      <c r="A51" s="19" t="s">
        <v>135</v>
      </c>
      <c r="B51" s="30"/>
    </row>
    <row r="52" spans="1:3" x14ac:dyDescent="0.15">
      <c r="A52" s="18" t="s">
        <v>76</v>
      </c>
      <c r="B52" s="29" t="str">
        <f>IF(A52=šifranti!A89,šifranti!B89,IF(A52=šifranti!A90,šifranti!B90,""))</f>
        <v/>
      </c>
    </row>
    <row r="53" spans="1:3" x14ac:dyDescent="0.15">
      <c r="A53" s="19" t="s">
        <v>135</v>
      </c>
      <c r="B53" s="30"/>
    </row>
    <row r="54" spans="1:3" x14ac:dyDescent="0.15">
      <c r="A54" s="18" t="s">
        <v>76</v>
      </c>
      <c r="B54" s="29" t="str">
        <f>IF(A54=šifranti!A92,šifranti!B92,IF(A54=šifranti!A93,šifranti!B93,""))</f>
        <v/>
      </c>
    </row>
    <row r="55" spans="1:3" x14ac:dyDescent="0.15">
      <c r="A55" s="19" t="s">
        <v>135</v>
      </c>
      <c r="B55" s="30"/>
    </row>
    <row r="56" spans="1:3" x14ac:dyDescent="0.15">
      <c r="A56" s="18" t="s">
        <v>76</v>
      </c>
      <c r="B56" s="29" t="str">
        <f>IF(A56=šifranti!A95,šifranti!B95,IF(A56=šifranti!A96,šifranti!B96,""))</f>
        <v/>
      </c>
    </row>
    <row r="57" spans="1:3" x14ac:dyDescent="0.15">
      <c r="A57" s="19" t="s">
        <v>135</v>
      </c>
      <c r="B57" s="30"/>
    </row>
    <row r="58" spans="1:3" x14ac:dyDescent="0.15">
      <c r="A58" s="39" t="str">
        <f>šifranti!A97</f>
        <v>III. PROSTORSKI VIDIK</v>
      </c>
      <c r="B58" s="32">
        <f>SUM(B59,B62,B69)</f>
        <v>0</v>
      </c>
      <c r="C58" s="23" t="str">
        <f>IF(B58&lt;šifranti!B58,"pogoj ni izpolnjen","v redu")</f>
        <v>pogoj ni izpolnjen</v>
      </c>
    </row>
    <row r="59" spans="1:3" x14ac:dyDescent="0.15">
      <c r="A59" s="27" t="str">
        <f>šifranti!A98</f>
        <v>10. merilo: Umeščenost na razvrednoteno območje z ustrezno namensko rabo ali v obstoječo obrtno-poslovno cono</v>
      </c>
      <c r="B59" s="28">
        <f>SUM(B60)</f>
        <v>0</v>
      </c>
      <c r="C59" s="23" t="str">
        <f t="shared" si="0"/>
        <v>pogoj ni izpolnjen</v>
      </c>
    </row>
    <row r="60" spans="1:3" x14ac:dyDescent="0.15">
      <c r="A60" s="21" t="s">
        <v>76</v>
      </c>
      <c r="B60" s="35" t="str">
        <f>IF(A60=šifranti!A100,šifranti!B100,IF(A60=šifranti!A101,šifranti!B101,IF(A60=šifranti!A102,šifranti!B102,"")))</f>
        <v/>
      </c>
    </row>
    <row r="61" spans="1:3" x14ac:dyDescent="0.15">
      <c r="A61" s="19" t="s">
        <v>135</v>
      </c>
      <c r="B61" s="34"/>
    </row>
    <row r="62" spans="1:3" x14ac:dyDescent="0.15">
      <c r="A62" s="27" t="str">
        <f>šifranti!A103</f>
        <v>11. merilo: Vpetost projekta v prostor</v>
      </c>
      <c r="B62" s="28">
        <f>SUM(B63,B65,B67)</f>
        <v>0</v>
      </c>
      <c r="C62" s="23" t="str">
        <f t="shared" si="0"/>
        <v>pogoj ni izpolnjen</v>
      </c>
    </row>
    <row r="63" spans="1:3" x14ac:dyDescent="0.15">
      <c r="A63" s="21" t="s">
        <v>76</v>
      </c>
      <c r="B63" s="35" t="str">
        <f>IF(A63=šifranti!A105,šifranti!B105,IF(A63=šifranti!A106,šifranti!B106,""))</f>
        <v/>
      </c>
    </row>
    <row r="64" spans="1:3" x14ac:dyDescent="0.15">
      <c r="A64" s="19" t="s">
        <v>135</v>
      </c>
      <c r="B64" s="30"/>
    </row>
    <row r="65" spans="1:3" x14ac:dyDescent="0.15">
      <c r="A65" s="21" t="s">
        <v>76</v>
      </c>
      <c r="B65" s="35" t="str">
        <f>IF(A65=šifranti!A108,šifranti!B108,IF(A65=šifranti!A109,šifranti!B109,""))</f>
        <v/>
      </c>
    </row>
    <row r="66" spans="1:3" x14ac:dyDescent="0.15">
      <c r="A66" s="19" t="s">
        <v>135</v>
      </c>
      <c r="B66" s="30"/>
    </row>
    <row r="67" spans="1:3" x14ac:dyDescent="0.15">
      <c r="A67" s="21" t="s">
        <v>76</v>
      </c>
      <c r="B67" s="35" t="str">
        <f>IF(A67=šifranti!A111,šifranti!B111,IF(A67=šifranti!A112,šifranti!B112,""))</f>
        <v/>
      </c>
    </row>
    <row r="68" spans="1:3" x14ac:dyDescent="0.15">
      <c r="A68" s="19" t="s">
        <v>135</v>
      </c>
      <c r="B68" s="30"/>
    </row>
    <row r="69" spans="1:3" x14ac:dyDescent="0.15">
      <c r="A69" s="27" t="str">
        <f>šifranti!A113</f>
        <v>12. merilo: Pozitiven vpliv na prostorski razvoj občine</v>
      </c>
      <c r="B69" s="28">
        <f>SUM(B70,B72,B74)</f>
        <v>0</v>
      </c>
      <c r="C69" s="23" t="str">
        <f t="shared" si="0"/>
        <v>pogoj ni izpolnjen</v>
      </c>
    </row>
    <row r="70" spans="1:3" x14ac:dyDescent="0.15">
      <c r="A70" s="22" t="s">
        <v>76</v>
      </c>
      <c r="B70" s="29" t="str">
        <f>IF(A70=šifranti!A115,šifranti!B115,IF(A70=šifranti!A116,šifranti!B116,""))</f>
        <v/>
      </c>
    </row>
    <row r="71" spans="1:3" x14ac:dyDescent="0.15">
      <c r="A71" s="19" t="s">
        <v>135</v>
      </c>
      <c r="B71" s="34"/>
    </row>
    <row r="72" spans="1:3" x14ac:dyDescent="0.15">
      <c r="A72" s="22" t="s">
        <v>76</v>
      </c>
      <c r="B72" s="29" t="str">
        <f>IF(A72=šifranti!A118,šifranti!B118,IF(A72=šifranti!A119,šifranti!B119,""))</f>
        <v/>
      </c>
    </row>
    <row r="73" spans="1:3" x14ac:dyDescent="0.15">
      <c r="A73" s="19" t="s">
        <v>135</v>
      </c>
      <c r="B73" s="34"/>
    </row>
    <row r="74" spans="1:3" x14ac:dyDescent="0.15">
      <c r="A74" s="22" t="s">
        <v>76</v>
      </c>
      <c r="B74" s="29" t="str">
        <f>IF(A74=šifranti!A121,šifranti!B121,IF(A74=šifranti!A122,šifranti!B122,""))</f>
        <v/>
      </c>
    </row>
    <row r="75" spans="1:3" x14ac:dyDescent="0.15">
      <c r="A75" s="19" t="s">
        <v>135</v>
      </c>
      <c r="B75" s="34"/>
    </row>
    <row r="76" spans="1:3" x14ac:dyDescent="0.15">
      <c r="A76" s="39" t="str">
        <f>šifranti!A123</f>
        <v>IV. SOCIALNI VIDIK</v>
      </c>
      <c r="B76" s="40">
        <f>SUM(B77,B85,B91)</f>
        <v>0</v>
      </c>
      <c r="C76" s="23" t="str">
        <f>IF(B76&lt;šifranti!B123,"pogoj ni izpolnjen","v redu")</f>
        <v>pogoj ni izpolnjen</v>
      </c>
    </row>
    <row r="77" spans="1:3" x14ac:dyDescent="0.15">
      <c r="A77" s="43" t="str">
        <f>šifranti!A124</f>
        <v>13. merilo: Število novoustvarjenih delovnih mest</v>
      </c>
      <c r="B77" s="55" t="str">
        <f>IF(AND(A79="Ni predelovalna dejavnost.",A81="Ni storitvena dejavnost.",A83="Ni razvojno-raziskovalna dejavnost."),0,IF(AND(A79="Ni predelovalna dejavnost.",A81="Ni storitvena dejavnost."),B83,IF(AND(A79="Ni predelovalna dejavnost.",A83="Ni razvojno-raziskovalna dejavnost."),B81,B79)))</f>
        <v/>
      </c>
      <c r="C77" s="23" t="str">
        <f>IF(B77="","",IF(B77&gt;0,"v redu","pogoj ni izpolnjen"))</f>
        <v/>
      </c>
    </row>
    <row r="78" spans="1:3" x14ac:dyDescent="0.15">
      <c r="A78" s="33" t="str">
        <f>šifranti!A126</f>
        <v>V predelovalni dejavnosti:</v>
      </c>
      <c r="B78" s="45"/>
    </row>
    <row r="79" spans="1:3" x14ac:dyDescent="0.15">
      <c r="A79" s="20" t="s">
        <v>76</v>
      </c>
      <c r="B79" s="46" t="str">
        <f>IF(A79=šifranti!A129,šifranti!B129,IF(74=šifranti!A130,šifranti!B130,IF(A79=šifranti!A131,šifranti!B131,IF(A79=šifranti!A132,šifranti!B132,IF(A79=šifranti!A133,šifranti!B133,"")))))</f>
        <v/>
      </c>
    </row>
    <row r="80" spans="1:3" x14ac:dyDescent="0.15">
      <c r="A80" s="33" t="str">
        <f>šifranti!A134</f>
        <v>V storitveni dejavnosti:</v>
      </c>
      <c r="B80" s="45"/>
    </row>
    <row r="81" spans="1:3" x14ac:dyDescent="0.15">
      <c r="A81" s="20" t="s">
        <v>76</v>
      </c>
      <c r="B81" s="46" t="str">
        <f>IF(A81=šifranti!A137,šifranti!B137,IF(A81=šifranti!A138,šifranti!B138,IF(A81=šifranti!A139,šifranti!B139,IF(A81=šifranti!A140,šifranti!B140,IF(A81=šifranti!A141,šifranti!B141,"")))))</f>
        <v/>
      </c>
    </row>
    <row r="82" spans="1:3" x14ac:dyDescent="0.15">
      <c r="A82" s="33" t="str">
        <f>šifranti!A142</f>
        <v>V razvojno-raziskovalni dejavnosti:</v>
      </c>
      <c r="B82" s="45"/>
    </row>
    <row r="83" spans="1:3" x14ac:dyDescent="0.15">
      <c r="A83" s="20" t="s">
        <v>76</v>
      </c>
      <c r="B83" s="46" t="str">
        <f>IF(A83=šifranti!A145,šifranti!B145,IF(A83=šifranti!A146,šifranti!B146,IF(A83=šifranti!A147,šifranti!B147,IF(A83=šifranti!A148,šifranti!B148,IF(A83=šifranti!A149,šifranti!B149,"")))))</f>
        <v/>
      </c>
    </row>
    <row r="84" spans="1:3" x14ac:dyDescent="0.15">
      <c r="A84" s="19" t="s">
        <v>135</v>
      </c>
      <c r="B84" s="45"/>
    </row>
    <row r="85" spans="1:3" x14ac:dyDescent="0.15">
      <c r="A85" s="43" t="str">
        <f>šifranti!A150</f>
        <v>14. merilo: Število visokokvalificiranih novoustvarjenih delovnih mest</v>
      </c>
      <c r="B85" s="44" t="str">
        <f>IF(A86="Ni predelovalna dejavnost.",B89,B87)</f>
        <v/>
      </c>
      <c r="C85" s="23" t="str">
        <f>IF(B85="","",IF(B85&gt;0,"v redu","pogoj ni izpolnjen"))</f>
        <v/>
      </c>
    </row>
    <row r="86" spans="1:3" s="49" customFormat="1" x14ac:dyDescent="0.15">
      <c r="A86" s="47" t="str">
        <f>šifranti!A151</f>
        <v>V predelovalni dejavnosti:</v>
      </c>
      <c r="B86" s="48"/>
      <c r="C86" s="23"/>
    </row>
    <row r="87" spans="1:3" s="49" customFormat="1" x14ac:dyDescent="0.15">
      <c r="A87" s="20" t="s">
        <v>76</v>
      </c>
      <c r="B87" s="50" t="str">
        <f>IF(A87=šifranti!A154,šifranti!B154,IF(A87=šifranti!A155,šifranti!B155,IF(A87=šifranti!A156,šifranti!B156,IF(A87=šifranti!A157,šifranti!B157,IF(A87=šifranti!A158,šifranti!B158,"")))))</f>
        <v/>
      </c>
      <c r="C87" s="23"/>
    </row>
    <row r="88" spans="1:3" s="49" customFormat="1" x14ac:dyDescent="0.15">
      <c r="A88" s="47" t="str">
        <f>šifranti!A159</f>
        <v>V razvojno-raziskovalni dejavnosti ali storitveni dejavnosti:</v>
      </c>
      <c r="B88" s="48"/>
      <c r="C88" s="23"/>
    </row>
    <row r="89" spans="1:3" s="49" customFormat="1" x14ac:dyDescent="0.15">
      <c r="A89" s="20" t="s">
        <v>76</v>
      </c>
      <c r="B89" s="50" t="str">
        <f>IF(A89=šifranti!A162,šifranti!B162,IF(A89=šifranti!A163,šifranti!B163,IF(A89=šifranti!A164,šifranti!B164,IF(A89=šifranti!A165,šifranti!B165,IF(A89=šifranti!A166,šifranti!B166,"")))))</f>
        <v/>
      </c>
      <c r="C89" s="23"/>
    </row>
    <row r="90" spans="1:3" s="49" customFormat="1" x14ac:dyDescent="0.15">
      <c r="A90" s="19" t="s">
        <v>135</v>
      </c>
      <c r="B90" s="48"/>
      <c r="C90" s="23"/>
    </row>
    <row r="91" spans="1:3" x14ac:dyDescent="0.15">
      <c r="A91" s="27" t="str">
        <f>šifranti!A167</f>
        <v>15. merilo: Učinki projekta na skladni regionalni razvoj</v>
      </c>
      <c r="B91" s="28">
        <f>SUM(B92)</f>
        <v>0</v>
      </c>
      <c r="C91" s="23" t="str">
        <f t="shared" ref="C91" si="1">IF(B91&gt;0,"v redu","pogoj ni izpolnjen")</f>
        <v>pogoj ni izpolnjen</v>
      </c>
    </row>
    <row r="92" spans="1:3" x14ac:dyDescent="0.15">
      <c r="A92" s="21" t="s">
        <v>76</v>
      </c>
      <c r="B92" s="35" t="str">
        <f>IF(A92=šifranti!A169,šifranti!B169,IF(A92=šifranti!A170,šifranti!B170,IF(A92=šifranti!A171,šifranti!B171,IF(A92=šifranti!A172,šifranti!B172,IF(A92=šifranti!A173,šifranti!B173,"")))))</f>
        <v/>
      </c>
    </row>
    <row r="93" spans="1:3" x14ac:dyDescent="0.15">
      <c r="A93" s="19" t="s">
        <v>135</v>
      </c>
      <c r="B93" s="34"/>
    </row>
    <row r="94" spans="1:3" x14ac:dyDescent="0.15">
      <c r="A94" s="38"/>
      <c r="B94" s="34"/>
    </row>
    <row r="95" spans="1:3" x14ac:dyDescent="0.15">
      <c r="A95" s="38"/>
      <c r="B95" s="34"/>
    </row>
    <row r="96" spans="1:3" x14ac:dyDescent="0.15">
      <c r="A96" s="38"/>
      <c r="B96" s="34"/>
    </row>
    <row r="97" spans="1:2" x14ac:dyDescent="0.15">
      <c r="A97" s="51"/>
      <c r="B97" s="52"/>
    </row>
  </sheetData>
  <sheetProtection algorithmName="SHA-512" hashValue="9Wi3Uc8SWdBVBRiRFqAEUPJBgESvfzxzrjM5NFoYRDJnmjhbGuQlySIsQaaFN0oh5Ha1AtdtD9OtWL20r3FXhA==" saltValue="t1w7mAoij8RUA1/eq9eepg==" spinCount="100000" sheet="1" objects="1" scenarios="1" selectLockedCells="1"/>
  <conditionalFormatting sqref="C3:C6 C78:C84 C8:C75 C86:C93">
    <cfRule type="cellIs" dxfId="9" priority="5" operator="equal">
      <formula>"pogoj ni izpolnjen"</formula>
    </cfRule>
  </conditionalFormatting>
  <conditionalFormatting sqref="C2">
    <cfRule type="cellIs" dxfId="8" priority="4" operator="equal">
      <formula>"pogoj ni izpolnjen"</formula>
    </cfRule>
  </conditionalFormatting>
  <conditionalFormatting sqref="C7">
    <cfRule type="cellIs" dxfId="7" priority="3" operator="equal">
      <formula>"pogoj ni izpolnjen"</formula>
    </cfRule>
  </conditionalFormatting>
  <conditionalFormatting sqref="C85">
    <cfRule type="cellIs" dxfId="6" priority="2" operator="equal">
      <formula>"pogoj ni izpolnjen"</formula>
    </cfRule>
  </conditionalFormatting>
  <conditionalFormatting sqref="C77">
    <cfRule type="cellIs" dxfId="5" priority="1" operator="equal">
      <formula>"pogoj ni izpolnjen"</formula>
    </cfRule>
  </conditionalFormatting>
  <dataValidations count="1">
    <dataValidation allowBlank="1" showInputMessage="1" showErrorMessage="1" prompt="Opomba" sqref="A5 A12 A15 A17 A20 A23 A26 A30 A34 A36 A38 A40 A42 A44 A47 A49 A51 A53 A55 A57 A61 A64 A66 A68 A71 A73 A75 A84 A90 A93" xr:uid="{548F82F6-CBCD-4CBA-BC5A-DAFA88B49924}"/>
  </dataValidation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34">
        <x14:dataValidation type="list" allowBlank="1" showInputMessage="1" showErrorMessage="1" xr:uid="{4AA3BFF5-2B38-4576-B323-51F5C6FA2EB4}">
          <x14:formula1>
            <xm:f>šifranti!$A$168:$A$173</xm:f>
          </x14:formula1>
          <xm:sqref>A92</xm:sqref>
        </x14:dataValidation>
        <x14:dataValidation type="list" allowBlank="1" showInputMessage="1" showErrorMessage="1" xr:uid="{B13814F1-4D25-4BEC-9A02-1E509F720344}">
          <x14:formula1>
            <xm:f>šifranti!$A$160:$A$166</xm:f>
          </x14:formula1>
          <xm:sqref>A89</xm:sqref>
        </x14:dataValidation>
        <x14:dataValidation type="list" allowBlank="1" showInputMessage="1" showErrorMessage="1" xr:uid="{52BE7BAD-A2C7-4F45-9E39-3230DD5738A9}">
          <x14:formula1>
            <xm:f>šifranti!$A$152:$A$158</xm:f>
          </x14:formula1>
          <xm:sqref>A87</xm:sqref>
        </x14:dataValidation>
        <x14:dataValidation type="list" allowBlank="1" showInputMessage="1" showErrorMessage="1" xr:uid="{21B9BC3F-CAFE-4E6F-9175-87452A9EC2A5}">
          <x14:formula1>
            <xm:f>šifranti!$A$143:$A$149</xm:f>
          </x14:formula1>
          <xm:sqref>A83</xm:sqref>
        </x14:dataValidation>
        <x14:dataValidation type="list" allowBlank="1" showInputMessage="1" showErrorMessage="1" xr:uid="{6EF85551-078D-41EB-8A38-95FD0CBD5F19}">
          <x14:formula1>
            <xm:f>šifranti!$A$135:$A$141</xm:f>
          </x14:formula1>
          <xm:sqref>A81</xm:sqref>
        </x14:dataValidation>
        <x14:dataValidation type="list" allowBlank="1" showInputMessage="1" showErrorMessage="1" xr:uid="{4935F278-E5AC-4F32-B55C-8912FAF86FD6}">
          <x14:formula1>
            <xm:f>šifranti!$A$127:$A$133</xm:f>
          </x14:formula1>
          <xm:sqref>A79</xm:sqref>
        </x14:dataValidation>
        <x14:dataValidation type="list" allowBlank="1" showInputMessage="1" showErrorMessage="1" xr:uid="{EFC11E04-D594-42C5-878C-AD208ED0FCEF}">
          <x14:formula1>
            <xm:f>šifranti!$A$120:$A$122</xm:f>
          </x14:formula1>
          <xm:sqref>A74</xm:sqref>
        </x14:dataValidation>
        <x14:dataValidation type="list" allowBlank="1" showInputMessage="1" showErrorMessage="1" xr:uid="{9D45ABDC-672C-43AD-865A-14218E094CC7}">
          <x14:formula1>
            <xm:f>šifranti!$A$117:$A$119</xm:f>
          </x14:formula1>
          <xm:sqref>A72</xm:sqref>
        </x14:dataValidation>
        <x14:dataValidation type="list" allowBlank="1" showInputMessage="1" showErrorMessage="1" xr:uid="{58D82EFC-8B9B-4FB1-B0DF-0D33602B2533}">
          <x14:formula1>
            <xm:f>šifranti!$A$114:$A$116</xm:f>
          </x14:formula1>
          <xm:sqref>A70</xm:sqref>
        </x14:dataValidation>
        <x14:dataValidation type="list" allowBlank="1" showInputMessage="1" showErrorMessage="1" xr:uid="{EAD33CA8-6273-4751-B563-7180D327DE9D}">
          <x14:formula1>
            <xm:f>šifranti!$A$110:$A$112</xm:f>
          </x14:formula1>
          <xm:sqref>A67</xm:sqref>
        </x14:dataValidation>
        <x14:dataValidation type="list" allowBlank="1" showInputMessage="1" showErrorMessage="1" xr:uid="{C026C2D2-EA9C-487E-8BE3-365E96571C83}">
          <x14:formula1>
            <xm:f>šifranti!$A$107:$A$109</xm:f>
          </x14:formula1>
          <xm:sqref>A65</xm:sqref>
        </x14:dataValidation>
        <x14:dataValidation type="list" allowBlank="1" showInputMessage="1" showErrorMessage="1" xr:uid="{C49C3B84-19B3-41C4-9229-AA9E8E09B140}">
          <x14:formula1>
            <xm:f>šifranti!$A$104:$A$106</xm:f>
          </x14:formula1>
          <xm:sqref>A63</xm:sqref>
        </x14:dataValidation>
        <x14:dataValidation type="list" allowBlank="1" showInputMessage="1" showErrorMessage="1" xr:uid="{0AE55D12-93DA-467D-B0D7-879C3E36B023}">
          <x14:formula1>
            <xm:f>šifranti!$A$99:$A$102</xm:f>
          </x14:formula1>
          <xm:sqref>A60</xm:sqref>
        </x14:dataValidation>
        <x14:dataValidation type="list" allowBlank="1" showInputMessage="1" showErrorMessage="1" xr:uid="{31775725-333F-4231-847A-5FF5CA217B42}">
          <x14:formula1>
            <xm:f>šifranti!$A$94:$A$96</xm:f>
          </x14:formula1>
          <xm:sqref>A56</xm:sqref>
        </x14:dataValidation>
        <x14:dataValidation type="list" allowBlank="1" showInputMessage="1" showErrorMessage="1" xr:uid="{8B7B56D0-7D93-484F-864E-7BBF91531FA6}">
          <x14:formula1>
            <xm:f>šifranti!$A$91:$A$93</xm:f>
          </x14:formula1>
          <xm:sqref>A54</xm:sqref>
        </x14:dataValidation>
        <x14:dataValidation type="list" allowBlank="1" showInputMessage="1" showErrorMessage="1" xr:uid="{20E2C843-1674-4E38-ADE2-288CA8CA356C}">
          <x14:formula1>
            <xm:f>šifranti!$A$88:$A$90</xm:f>
          </x14:formula1>
          <xm:sqref>A52</xm:sqref>
        </x14:dataValidation>
        <x14:dataValidation type="list" allowBlank="1" showInputMessage="1" showErrorMessage="1" xr:uid="{C35FFC47-99B4-4B9D-801C-5E58DB548570}">
          <x14:formula1>
            <xm:f>šifranti!$A$85:$A$87</xm:f>
          </x14:formula1>
          <xm:sqref>A50</xm:sqref>
        </x14:dataValidation>
        <x14:dataValidation type="list" allowBlank="1" showInputMessage="1" showErrorMessage="1" xr:uid="{A3E0367B-AFAE-4116-B4D7-DCA4311166D3}">
          <x14:formula1>
            <xm:f>šifranti!$A$82:$A$84</xm:f>
          </x14:formula1>
          <xm:sqref>A48</xm:sqref>
        </x14:dataValidation>
        <x14:dataValidation type="list" allowBlank="1" showInputMessage="1" showErrorMessage="1" xr:uid="{18EE20BA-FA14-475B-AAF4-6D97513FED32}">
          <x14:formula1>
            <xm:f>šifranti!$A$79:$A$81</xm:f>
          </x14:formula1>
          <xm:sqref>A46</xm:sqref>
        </x14:dataValidation>
        <x14:dataValidation type="list" allowBlank="1" showInputMessage="1" showErrorMessage="1" xr:uid="{9434EE24-1F2B-45C9-85C2-C7A0F2B164AD}">
          <x14:formula1>
            <xm:f>šifranti!$A$75:$A$77</xm:f>
          </x14:formula1>
          <xm:sqref>A43</xm:sqref>
        </x14:dataValidation>
        <x14:dataValidation type="list" allowBlank="1" showInputMessage="1" showErrorMessage="1" xr:uid="{D8AEA093-67F3-47C0-A8A7-CCDA53E060C9}">
          <x14:formula1>
            <xm:f>šifranti!$A$72:$A$74</xm:f>
          </x14:formula1>
          <xm:sqref>A41</xm:sqref>
        </x14:dataValidation>
        <x14:dataValidation type="list" allowBlank="1" showInputMessage="1" showErrorMessage="1" xr:uid="{D68CC56F-2BD0-4377-BCCA-5C4591ECEC0A}">
          <x14:formula1>
            <xm:f>šifranti!$A$69:$A$71</xm:f>
          </x14:formula1>
          <xm:sqref>A39</xm:sqref>
        </x14:dataValidation>
        <x14:dataValidation type="list" allowBlank="1" showInputMessage="1" showErrorMessage="1" xr:uid="{2B1BA793-33F0-4171-970A-9CFA02150C9F}">
          <x14:formula1>
            <xm:f>šifranti!$A$66:$A$68</xm:f>
          </x14:formula1>
          <xm:sqref>A37</xm:sqref>
        </x14:dataValidation>
        <x14:dataValidation type="list" allowBlank="1" showInputMessage="1" showErrorMessage="1" xr:uid="{39BD7A32-BA68-465E-AFEB-CA17556E15BF}">
          <x14:formula1>
            <xm:f>šifranti!$A$63:$A$65</xm:f>
          </x14:formula1>
          <xm:sqref>A35</xm:sqref>
        </x14:dataValidation>
        <x14:dataValidation type="list" allowBlank="1" showInputMessage="1" showErrorMessage="1" xr:uid="{A8E65B10-CDF1-4919-9348-2F3A48AE2F84}">
          <x14:formula1>
            <xm:f>šifranti!$A$60:$A$62</xm:f>
          </x14:formula1>
          <xm:sqref>A33</xm:sqref>
        </x14:dataValidation>
        <x14:dataValidation type="list" allowBlank="1" showInputMessage="1" showErrorMessage="1" xr:uid="{DF75A970-95BA-4B6E-AB20-532F34AC6D39}">
          <x14:formula1>
            <xm:f>šifranti!$A$18:$A$24</xm:f>
          </x14:formula1>
          <xm:sqref>A11</xm:sqref>
        </x14:dataValidation>
        <x14:dataValidation type="list" allowBlank="1" showInputMessage="1" showErrorMessage="1" xr:uid="{283C16AA-653C-423F-B0AD-A3BD02F42CC8}">
          <x14:formula1>
            <xm:f>šifranti!$A$10:$A$16</xm:f>
          </x14:formula1>
          <xm:sqref>A9</xm:sqref>
        </x14:dataValidation>
        <x14:dataValidation type="list" allowBlank="1" showInputMessage="1" showErrorMessage="1" xr:uid="{254A95F0-1B23-420A-93F2-04DB799027B6}">
          <x14:formula1>
            <xm:f>šifranti!$A$53:$A$57</xm:f>
          </x14:formula1>
          <xm:sqref>A29</xm:sqref>
        </x14:dataValidation>
        <x14:dataValidation type="list" allowBlank="1" showInputMessage="1" showErrorMessage="1" xr:uid="{23DFAA1A-6C72-444D-B78C-47388284F9D9}">
          <x14:formula1>
            <xm:f>šifranti!$A$45:$A$50</xm:f>
          </x14:formula1>
          <xm:sqref>A25</xm:sqref>
        </x14:dataValidation>
        <x14:dataValidation type="list" allowBlank="1" showInputMessage="1" showErrorMessage="1" xr:uid="{6A45D13F-1E7A-4A1D-9948-1CF85A6792F7}">
          <x14:formula1>
            <xm:f>šifranti!$A$39:$A$43</xm:f>
          </x14:formula1>
          <xm:sqref>A22</xm:sqref>
        </x14:dataValidation>
        <x14:dataValidation type="list" allowBlank="1" showInputMessage="1" showErrorMessage="1" xr:uid="{32EBCB45-7545-49AA-B762-648376DDB262}">
          <x14:formula1>
            <xm:f>šifranti!$A$33:$A$37</xm:f>
          </x14:formula1>
          <xm:sqref>A19</xm:sqref>
        </x14:dataValidation>
        <x14:dataValidation type="list" allowBlank="1" showInputMessage="1" showErrorMessage="1" xr:uid="{3E4F6115-01B0-4447-876A-98DC640CC7EF}">
          <x14:formula1>
            <xm:f>šifranti!$A$29:$A$31</xm:f>
          </x14:formula1>
          <xm:sqref>A16</xm:sqref>
        </x14:dataValidation>
        <x14:dataValidation type="list" allowBlank="1" showInputMessage="1" showErrorMessage="1" xr:uid="{F41C9C03-DED1-4C59-B25A-2647531A5BC5}">
          <x14:formula1>
            <xm:f>šifranti!$A$26:$A$28</xm:f>
          </x14:formula1>
          <xm:sqref>A14</xm:sqref>
        </x14:dataValidation>
        <x14:dataValidation type="list" allowBlank="1" showInputMessage="1" showErrorMessage="1" xr:uid="{01050F7C-4EE6-49E6-ABD1-983084845102}">
          <x14:formula1>
            <xm:f>šifranti!$A$3:$A$6</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4BC49-CCBD-477C-9074-16671556C4B5}">
  <dimension ref="A1:C97"/>
  <sheetViews>
    <sheetView zoomScaleNormal="100" workbookViewId="0">
      <selection activeCell="A4" sqref="A4"/>
    </sheetView>
  </sheetViews>
  <sheetFormatPr defaultColWidth="9.140625" defaultRowHeight="10.5" x14ac:dyDescent="0.15"/>
  <cols>
    <col min="1" max="1" width="131.7109375" style="23" customWidth="1"/>
    <col min="2" max="2" width="10.42578125" style="24" customWidth="1"/>
    <col min="3" max="16384" width="9.140625" style="23"/>
  </cols>
  <sheetData>
    <row r="1" spans="1:3" x14ac:dyDescent="0.15">
      <c r="A1" s="23" t="s">
        <v>133</v>
      </c>
      <c r="B1" s="24" t="s">
        <v>134</v>
      </c>
    </row>
    <row r="2" spans="1:3" x14ac:dyDescent="0.15">
      <c r="A2" s="25" t="str">
        <f>šifranti!A1</f>
        <v>INVESTICIJA</v>
      </c>
      <c r="B2" s="26">
        <f>SUM(B6,B31,B58,B76)</f>
        <v>0</v>
      </c>
      <c r="C2" s="23" t="str">
        <f>IF(B2&lt;šifranti!B1,"pogoj ni izpolnjen","v redu")</f>
        <v>pogoj ni izpolnjen</v>
      </c>
    </row>
    <row r="3" spans="1:3" x14ac:dyDescent="0.15">
      <c r="A3" s="27" t="str">
        <f>šifranti!A2</f>
        <v>1. merilo: Družbena odgovornost</v>
      </c>
      <c r="B3" s="28">
        <f>SUM(B4)</f>
        <v>0</v>
      </c>
      <c r="C3" s="23" t="str">
        <f>IF(B3&gt;0,"v redu","pogoj ni izpolnjen")</f>
        <v>pogoj ni izpolnjen</v>
      </c>
    </row>
    <row r="4" spans="1:3" x14ac:dyDescent="0.15">
      <c r="A4" s="18" t="s">
        <v>76</v>
      </c>
      <c r="B4" s="29" t="str">
        <f>IF(A4=šifranti!A4,šifranti!B4,IF(A4=šifranti!A5,šifranti!B5,IF(A4=šifranti!A6,0,"")))</f>
        <v/>
      </c>
    </row>
    <row r="5" spans="1:3" x14ac:dyDescent="0.15">
      <c r="A5" s="19" t="s">
        <v>135</v>
      </c>
      <c r="B5" s="30"/>
    </row>
    <row r="6" spans="1:3" x14ac:dyDescent="0.15">
      <c r="A6" s="31" t="str">
        <f>šifranti!A7</f>
        <v xml:space="preserve">I. EKONOMSKI VIDIK </v>
      </c>
      <c r="B6" s="32">
        <f>SUM(B7,B13,B18,B21,B24,B27)</f>
        <v>0</v>
      </c>
      <c r="C6" s="23" t="str">
        <f>IF(B6&lt;šifranti!B7,"pogoj ni izpolnjen","v redu")</f>
        <v>pogoj ni izpolnjen</v>
      </c>
    </row>
    <row r="7" spans="1:3" x14ac:dyDescent="0.15">
      <c r="A7" s="27" t="str">
        <f>šifranti!A8</f>
        <v>2. merilo: Vrednost projekta</v>
      </c>
      <c r="B7" s="28" t="str">
        <f>IF(A9="Ni predelovalna dejavnost.",B11,B9)</f>
        <v/>
      </c>
      <c r="C7" s="23" t="str">
        <f>IF(B7="","",IF(B7&gt;0,"v redu","pogoj ni izpolnjen"))</f>
        <v/>
      </c>
    </row>
    <row r="8" spans="1:3" x14ac:dyDescent="0.15">
      <c r="A8" s="33" t="str">
        <f>šifranti!A9</f>
        <v>V predelovalni dejavnosti</v>
      </c>
      <c r="B8" s="34"/>
    </row>
    <row r="9" spans="1:3" x14ac:dyDescent="0.15">
      <c r="A9" s="20" t="s">
        <v>76</v>
      </c>
      <c r="B9" s="35" t="str">
        <f>IF(A9=šifranti!A12,šifranti!B12,IF(A9=šifranti!A13,šifranti!B13,IF(A9=šifranti!A14,šifranti!B14,IF(A9=šifranti!A15,šifranti!B15,IF(A9=šifranti!A16,šifranti!B16,"")))))</f>
        <v/>
      </c>
    </row>
    <row r="10" spans="1:3" x14ac:dyDescent="0.15">
      <c r="A10" s="33" t="str">
        <f>šifranti!A17</f>
        <v>V razvojno-raziskovalni dejavnosti ali storitveni dejavnosti</v>
      </c>
      <c r="B10" s="34"/>
    </row>
    <row r="11" spans="1:3" x14ac:dyDescent="0.15">
      <c r="A11" s="20" t="s">
        <v>76</v>
      </c>
      <c r="B11" s="35" t="str">
        <f>IF(A11=šifranti!A20,šifranti!B20,IF(A11=šifranti!A21,šifranti!B21,IF(A11=šifranti!A22,šifranti!B22,IF(A11=šifranti!A23,šifranti!B23,IF(A11=šifranti!A24,šifranti!B24,"")))))</f>
        <v/>
      </c>
    </row>
    <row r="12" spans="1:3" x14ac:dyDescent="0.15">
      <c r="A12" s="19" t="s">
        <v>135</v>
      </c>
      <c r="B12" s="34"/>
    </row>
    <row r="13" spans="1:3" x14ac:dyDescent="0.15">
      <c r="A13" s="27" t="str">
        <f>šifranti!A25</f>
        <v>3. merilo: Položaj in uveljavljenost kreditojemalca na trgu</v>
      </c>
      <c r="B13" s="28">
        <f>SUM(B14,B16)</f>
        <v>0</v>
      </c>
      <c r="C13" s="23" t="str">
        <f t="shared" ref="C13:C69" si="0">IF(B13&gt;0,"v redu","pogoj ni izpolnjen")</f>
        <v>pogoj ni izpolnjen</v>
      </c>
    </row>
    <row r="14" spans="1:3" x14ac:dyDescent="0.15">
      <c r="A14" s="21" t="s">
        <v>76</v>
      </c>
      <c r="B14" s="36" t="str">
        <f>IF(A14=šifranti!A27,šifranti!B27,IF(A14=šifranti!A28,šifranti!B28,""))</f>
        <v/>
      </c>
    </row>
    <row r="15" spans="1:3" x14ac:dyDescent="0.15">
      <c r="A15" s="19" t="s">
        <v>135</v>
      </c>
      <c r="B15" s="34"/>
    </row>
    <row r="16" spans="1:3" x14ac:dyDescent="0.15">
      <c r="A16" s="21" t="s">
        <v>76</v>
      </c>
      <c r="B16" s="37" t="str">
        <f>IF(A16=šifranti!A30,šifranti!B30,IF(A16=šifranti!A31,šifranti!B31,""))</f>
        <v/>
      </c>
    </row>
    <row r="17" spans="1:3" x14ac:dyDescent="0.15">
      <c r="A17" s="19" t="s">
        <v>135</v>
      </c>
      <c r="B17" s="34"/>
    </row>
    <row r="18" spans="1:3" x14ac:dyDescent="0.15">
      <c r="A18" s="27" t="str">
        <f>šifranti!A32</f>
        <v>4. merilo: Prenos tehnologije, znanja in izkušenj</v>
      </c>
      <c r="B18" s="28">
        <f>SUM(B19)</f>
        <v>0</v>
      </c>
      <c r="C18" s="23" t="str">
        <f t="shared" si="0"/>
        <v>pogoj ni izpolnjen</v>
      </c>
    </row>
    <row r="19" spans="1:3" x14ac:dyDescent="0.15">
      <c r="A19" s="18" t="s">
        <v>76</v>
      </c>
      <c r="B19" s="29" t="str">
        <f>IF(A19=šifranti!A34,šifranti!B34,IF(A19=šifranti!A35,šifranti!B35,IF(A19=šifranti!A36,šifranti!B36,IF(A19=šifranti!A37,šifranti!B37,""))))</f>
        <v/>
      </c>
    </row>
    <row r="20" spans="1:3" x14ac:dyDescent="0.15">
      <c r="A20" s="19" t="s">
        <v>135</v>
      </c>
      <c r="B20" s="30"/>
    </row>
    <row r="21" spans="1:3" x14ac:dyDescent="0.15">
      <c r="A21" s="27" t="s">
        <v>13</v>
      </c>
      <c r="B21" s="28">
        <f>SUM(B22)</f>
        <v>0</v>
      </c>
      <c r="C21" s="23" t="str">
        <f t="shared" si="0"/>
        <v>pogoj ni izpolnjen</v>
      </c>
    </row>
    <row r="22" spans="1:3" x14ac:dyDescent="0.15">
      <c r="A22" s="18" t="s">
        <v>76</v>
      </c>
      <c r="B22" s="29" t="str">
        <f>IF(A22=šifranti!A40,šifranti!B40,IF(A22=šifranti!A41,šifranti!B41,IF(A22=šifranti!A42,šifranti!B42,IF(A22=šifranti!A43,šifranti!B43,""))))</f>
        <v/>
      </c>
    </row>
    <row r="23" spans="1:3" x14ac:dyDescent="0.15">
      <c r="A23" s="19" t="s">
        <v>135</v>
      </c>
      <c r="B23" s="30"/>
    </row>
    <row r="24" spans="1:3" x14ac:dyDescent="0.15">
      <c r="A24" s="27" t="str">
        <f>šifranti!A44</f>
        <v>6. merilo: Stopnja tehnološke zahtevnosti projekta</v>
      </c>
      <c r="B24" s="28">
        <f>SUM(B25)</f>
        <v>0</v>
      </c>
      <c r="C24" s="23" t="str">
        <f t="shared" si="0"/>
        <v>pogoj ni izpolnjen</v>
      </c>
    </row>
    <row r="25" spans="1:3" x14ac:dyDescent="0.15">
      <c r="A25" s="18" t="s">
        <v>76</v>
      </c>
      <c r="B25" s="29" t="str">
        <f>IF(A25=šifranti!A46,šifranti!B46,IF(A25=šifranti!A47,šifranti!B47,IF(A25=šifranti!A48,šifranti!B48,IF(A25=šifranti!A49,šifranti!B49,IF(A25=šifranti!A50,šifranti!B50,"")))))</f>
        <v/>
      </c>
    </row>
    <row r="26" spans="1:3" x14ac:dyDescent="0.15">
      <c r="A26" s="19" t="s">
        <v>135</v>
      </c>
      <c r="B26" s="30"/>
    </row>
    <row r="27" spans="1:3" x14ac:dyDescent="0.15">
      <c r="A27" s="27" t="str">
        <f>šifranti!A51</f>
        <v>7. merilo: Dodana vrednost na zaposlenega</v>
      </c>
      <c r="B27" s="28">
        <f>SUM(B29)</f>
        <v>0</v>
      </c>
      <c r="C27" s="23" t="str">
        <f t="shared" si="0"/>
        <v>pogoj ni izpolnjen</v>
      </c>
    </row>
    <row r="28" spans="1:3" ht="31.5" x14ac:dyDescent="0.15">
      <c r="A28" s="38" t="str">
        <f>šifranti!A52</f>
        <v>Predvidena dodana vrednost na zaposlenega, ki jo bo kreditojemalec ustvaril v prvem letu od zaključka del in zapolnitve novih delovnih mest, je višja od povprečne dodane vrednosti na zaposlenega v enaki ali podobni dejavnosti v Republiki Sloveniji, kot je glavna dejavnost kreditojemalca, (op. upošteva se zadnje razpoložljive podatke ob oddaji vloge za financiranje) za:</v>
      </c>
      <c r="B28" s="34"/>
    </row>
    <row r="29" spans="1:3" x14ac:dyDescent="0.15">
      <c r="A29" s="21" t="s">
        <v>76</v>
      </c>
      <c r="B29" s="35" t="str">
        <f>IF(A29=šifranti!A54,šifranti!B54,IF(A29=šifranti!A55,šifranti!B55,IF(A29=šifranti!A56,šifranti!B56,IF(A29=šifranti!A57,šifranti!B57,""))))</f>
        <v/>
      </c>
    </row>
    <row r="30" spans="1:3" x14ac:dyDescent="0.15">
      <c r="A30" s="19" t="s">
        <v>135</v>
      </c>
      <c r="B30" s="34"/>
    </row>
    <row r="31" spans="1:3" x14ac:dyDescent="0.15">
      <c r="A31" s="39" t="str">
        <f>šifranti!A58</f>
        <v>II. OKOLJSKI VIDIK</v>
      </c>
      <c r="B31" s="40">
        <f>SUM(B32,B45)</f>
        <v>0</v>
      </c>
      <c r="C31" s="23" t="str">
        <f>IF(B31&lt;šifranti!B58,"pogoj ni izpolnjen","v redu")</f>
        <v>pogoj ni izpolnjen</v>
      </c>
    </row>
    <row r="32" spans="1:3" x14ac:dyDescent="0.15">
      <c r="A32" s="27" t="str">
        <f>šifranti!A59</f>
        <v>8. merilo: Vpliv projekta na okolje</v>
      </c>
      <c r="B32" s="28">
        <f>SUM(B33,B35,B37,B39,B41,B43)</f>
        <v>0</v>
      </c>
      <c r="C32" s="23" t="str">
        <f t="shared" si="0"/>
        <v>pogoj ni izpolnjen</v>
      </c>
    </row>
    <row r="33" spans="1:3" x14ac:dyDescent="0.15">
      <c r="A33" s="21" t="s">
        <v>76</v>
      </c>
      <c r="B33" s="35" t="str">
        <f>IF(A33=šifranti!A61,šifranti!B61,IF(A33=šifranti!A62,šifranti!B62,""))</f>
        <v/>
      </c>
    </row>
    <row r="34" spans="1:3" x14ac:dyDescent="0.15">
      <c r="A34" s="19" t="s">
        <v>135</v>
      </c>
      <c r="B34" s="34"/>
    </row>
    <row r="35" spans="1:3" x14ac:dyDescent="0.15">
      <c r="A35" s="21" t="s">
        <v>76</v>
      </c>
      <c r="B35" s="35" t="str">
        <f>IF(A35=šifranti!A64,šifranti!B64,IF(A35=šifranti!A65,šifranti!B65,""))</f>
        <v/>
      </c>
    </row>
    <row r="36" spans="1:3" x14ac:dyDescent="0.15">
      <c r="A36" s="19" t="s">
        <v>135</v>
      </c>
      <c r="B36" s="34"/>
    </row>
    <row r="37" spans="1:3" x14ac:dyDescent="0.15">
      <c r="A37" s="21" t="s">
        <v>76</v>
      </c>
      <c r="B37" s="35" t="str">
        <f>IF(A37=šifranti!A67,šifranti!B67,IF(A37=šifranti!A68,šifranti!B68,""))</f>
        <v/>
      </c>
    </row>
    <row r="38" spans="1:3" x14ac:dyDescent="0.15">
      <c r="A38" s="19" t="s">
        <v>135</v>
      </c>
      <c r="B38" s="34"/>
    </row>
    <row r="39" spans="1:3" x14ac:dyDescent="0.15">
      <c r="A39" s="21" t="s">
        <v>76</v>
      </c>
      <c r="B39" s="35" t="str">
        <f>IF(A39=šifranti!A70,šifranti!B70,IF(A39=šifranti!A71,šifranti!B71,""))</f>
        <v/>
      </c>
    </row>
    <row r="40" spans="1:3" x14ac:dyDescent="0.15">
      <c r="A40" s="19" t="s">
        <v>135</v>
      </c>
      <c r="B40" s="34"/>
    </row>
    <row r="41" spans="1:3" x14ac:dyDescent="0.15">
      <c r="A41" s="21" t="s">
        <v>76</v>
      </c>
      <c r="B41" s="35" t="str">
        <f>IF(A41=šifranti!A73,šifranti!B73,IF(A41=šifranti!A74,šifranti!B74,""))</f>
        <v/>
      </c>
    </row>
    <row r="42" spans="1:3" x14ac:dyDescent="0.15">
      <c r="A42" s="19" t="s">
        <v>135</v>
      </c>
      <c r="B42" s="34"/>
    </row>
    <row r="43" spans="1:3" x14ac:dyDescent="0.15">
      <c r="A43" s="21" t="s">
        <v>76</v>
      </c>
      <c r="B43" s="35" t="str">
        <f>IF(A43=šifranti!A76,šifranti!B76,IF(A43=šifranti!A77,šifranti!B77,""))</f>
        <v/>
      </c>
    </row>
    <row r="44" spans="1:3" x14ac:dyDescent="0.15">
      <c r="A44" s="19" t="s">
        <v>135</v>
      </c>
      <c r="B44" s="34"/>
    </row>
    <row r="45" spans="1:3" ht="21" x14ac:dyDescent="0.15">
      <c r="A45" s="41" t="str">
        <f>šifranti!A78</f>
        <v>9. merilo: Prispevek projekta k prehodu v krožno gospodarstvo na podlagi naravnih virov, ki povzročajo nižje emisije toplogrednih plinov in omogočajo proizvodnjo z nižjim ogljičnim odtisom (metodologija ReSOLVE)</v>
      </c>
      <c r="B45" s="42">
        <f>SUM(B46,B48,B50,B52,B54,B56)</f>
        <v>0</v>
      </c>
      <c r="C45" s="23" t="str">
        <f>IF(B45&gt;0,"v redu","pogoj ni izpolnjen")</f>
        <v>pogoj ni izpolnjen</v>
      </c>
    </row>
    <row r="46" spans="1:3" x14ac:dyDescent="0.15">
      <c r="A46" s="18" t="s">
        <v>76</v>
      </c>
      <c r="B46" s="29" t="str">
        <f>IF(A46=šifranti!A80,šifranti!B80,IF(A46=šifranti!A81,šifranti!B81,""))</f>
        <v/>
      </c>
    </row>
    <row r="47" spans="1:3" x14ac:dyDescent="0.15">
      <c r="A47" s="19" t="s">
        <v>135</v>
      </c>
      <c r="B47" s="30"/>
    </row>
    <row r="48" spans="1:3" x14ac:dyDescent="0.15">
      <c r="A48" s="18" t="s">
        <v>76</v>
      </c>
      <c r="B48" s="29" t="str">
        <f>IF(A48=šifranti!A83,šifranti!B83,IF(A48=šifranti!A84,šifranti!B84,""))</f>
        <v/>
      </c>
    </row>
    <row r="49" spans="1:3" x14ac:dyDescent="0.15">
      <c r="A49" s="19" t="s">
        <v>135</v>
      </c>
      <c r="B49" s="30"/>
    </row>
    <row r="50" spans="1:3" x14ac:dyDescent="0.15">
      <c r="A50" s="18" t="s">
        <v>76</v>
      </c>
      <c r="B50" s="29" t="str">
        <f>IF(A50=šifranti!A86,šifranti!B86,IF(A50=šifranti!A87,šifranti!B87,""))</f>
        <v/>
      </c>
    </row>
    <row r="51" spans="1:3" x14ac:dyDescent="0.15">
      <c r="A51" s="19" t="s">
        <v>135</v>
      </c>
      <c r="B51" s="30"/>
    </row>
    <row r="52" spans="1:3" x14ac:dyDescent="0.15">
      <c r="A52" s="18" t="s">
        <v>76</v>
      </c>
      <c r="B52" s="29" t="str">
        <f>IF(A52=šifranti!A89,šifranti!B89,IF(A52=šifranti!A90,šifranti!B90,""))</f>
        <v/>
      </c>
    </row>
    <row r="53" spans="1:3" x14ac:dyDescent="0.15">
      <c r="A53" s="19" t="s">
        <v>135</v>
      </c>
      <c r="B53" s="30"/>
    </row>
    <row r="54" spans="1:3" x14ac:dyDescent="0.15">
      <c r="A54" s="18" t="s">
        <v>76</v>
      </c>
      <c r="B54" s="29" t="str">
        <f>IF(A54=šifranti!A92,šifranti!B92,IF(A54=šifranti!A93,šifranti!B93,""))</f>
        <v/>
      </c>
    </row>
    <row r="55" spans="1:3" x14ac:dyDescent="0.15">
      <c r="A55" s="19" t="s">
        <v>135</v>
      </c>
      <c r="B55" s="30"/>
    </row>
    <row r="56" spans="1:3" x14ac:dyDescent="0.15">
      <c r="A56" s="18" t="s">
        <v>76</v>
      </c>
      <c r="B56" s="29" t="str">
        <f>IF(A56=šifranti!A95,šifranti!B95,IF(A56=šifranti!A96,šifranti!B96,""))</f>
        <v/>
      </c>
    </row>
    <row r="57" spans="1:3" x14ac:dyDescent="0.15">
      <c r="A57" s="19" t="s">
        <v>135</v>
      </c>
      <c r="B57" s="30"/>
    </row>
    <row r="58" spans="1:3" x14ac:dyDescent="0.15">
      <c r="A58" s="39" t="str">
        <f>šifranti!A97</f>
        <v>III. PROSTORSKI VIDIK</v>
      </c>
      <c r="B58" s="32">
        <f>SUM(B59,B62,B69)</f>
        <v>0</v>
      </c>
      <c r="C58" s="23" t="str">
        <f>IF(B58&lt;šifranti!B58,"pogoj ni izpolnjen","v redu")</f>
        <v>pogoj ni izpolnjen</v>
      </c>
    </row>
    <row r="59" spans="1:3" x14ac:dyDescent="0.15">
      <c r="A59" s="27" t="str">
        <f>šifranti!A98</f>
        <v>10. merilo: Umeščenost na razvrednoteno območje z ustrezno namensko rabo ali v obstoječo obrtno-poslovno cono</v>
      </c>
      <c r="B59" s="28">
        <f>SUM(B60)</f>
        <v>0</v>
      </c>
      <c r="C59" s="23" t="str">
        <f t="shared" si="0"/>
        <v>pogoj ni izpolnjen</v>
      </c>
    </row>
    <row r="60" spans="1:3" x14ac:dyDescent="0.15">
      <c r="A60" s="21" t="s">
        <v>76</v>
      </c>
      <c r="B60" s="35" t="str">
        <f>IF(A60=šifranti!A100,šifranti!B100,IF(A60=šifranti!A101,šifranti!B101,IF(A60=šifranti!A102,šifranti!B102,"")))</f>
        <v/>
      </c>
    </row>
    <row r="61" spans="1:3" x14ac:dyDescent="0.15">
      <c r="A61" s="19" t="s">
        <v>135</v>
      </c>
      <c r="B61" s="34"/>
    </row>
    <row r="62" spans="1:3" x14ac:dyDescent="0.15">
      <c r="A62" s="27" t="str">
        <f>šifranti!A103</f>
        <v>11. merilo: Vpetost projekta v prostor</v>
      </c>
      <c r="B62" s="28">
        <f>SUM(B63,B65,B67)</f>
        <v>0</v>
      </c>
      <c r="C62" s="23" t="str">
        <f t="shared" si="0"/>
        <v>pogoj ni izpolnjen</v>
      </c>
    </row>
    <row r="63" spans="1:3" x14ac:dyDescent="0.15">
      <c r="A63" s="21" t="s">
        <v>76</v>
      </c>
      <c r="B63" s="35" t="str">
        <f>IF(A63=šifranti!A105,šifranti!B105,IF(A63=šifranti!A106,šifranti!B106,""))</f>
        <v/>
      </c>
    </row>
    <row r="64" spans="1:3" x14ac:dyDescent="0.15">
      <c r="A64" s="19" t="s">
        <v>135</v>
      </c>
      <c r="B64" s="30"/>
    </row>
    <row r="65" spans="1:3" x14ac:dyDescent="0.15">
      <c r="A65" s="21" t="s">
        <v>76</v>
      </c>
      <c r="B65" s="35" t="str">
        <f>IF(A65=šifranti!A108,šifranti!B108,IF(A65=šifranti!A109,šifranti!B109,""))</f>
        <v/>
      </c>
    </row>
    <row r="66" spans="1:3" x14ac:dyDescent="0.15">
      <c r="A66" s="19" t="s">
        <v>135</v>
      </c>
      <c r="B66" s="30"/>
    </row>
    <row r="67" spans="1:3" x14ac:dyDescent="0.15">
      <c r="A67" s="21" t="s">
        <v>76</v>
      </c>
      <c r="B67" s="35" t="str">
        <f>IF(A67=šifranti!A111,šifranti!B111,IF(A67=šifranti!A112,šifranti!B112,""))</f>
        <v/>
      </c>
    </row>
    <row r="68" spans="1:3" x14ac:dyDescent="0.15">
      <c r="A68" s="19" t="s">
        <v>135</v>
      </c>
      <c r="B68" s="30"/>
    </row>
    <row r="69" spans="1:3" x14ac:dyDescent="0.15">
      <c r="A69" s="27" t="str">
        <f>šifranti!A113</f>
        <v>12. merilo: Pozitiven vpliv na prostorski razvoj občine</v>
      </c>
      <c r="B69" s="28">
        <f>SUM(B70,B72,B74)</f>
        <v>0</v>
      </c>
      <c r="C69" s="23" t="str">
        <f t="shared" si="0"/>
        <v>pogoj ni izpolnjen</v>
      </c>
    </row>
    <row r="70" spans="1:3" x14ac:dyDescent="0.15">
      <c r="A70" s="22" t="s">
        <v>76</v>
      </c>
      <c r="B70" s="29" t="str">
        <f>IF(A70=šifranti!A115,šifranti!B115,IF(A70=šifranti!A116,šifranti!B116,""))</f>
        <v/>
      </c>
    </row>
    <row r="71" spans="1:3" x14ac:dyDescent="0.15">
      <c r="A71" s="19" t="s">
        <v>135</v>
      </c>
      <c r="B71" s="34"/>
    </row>
    <row r="72" spans="1:3" x14ac:dyDescent="0.15">
      <c r="A72" s="22" t="s">
        <v>76</v>
      </c>
      <c r="B72" s="29" t="str">
        <f>IF(A72=šifranti!A118,šifranti!B118,IF(A72=šifranti!A119,šifranti!B119,""))</f>
        <v/>
      </c>
    </row>
    <row r="73" spans="1:3" x14ac:dyDescent="0.15">
      <c r="A73" s="19" t="s">
        <v>135</v>
      </c>
      <c r="B73" s="34"/>
    </row>
    <row r="74" spans="1:3" x14ac:dyDescent="0.15">
      <c r="A74" s="22" t="s">
        <v>76</v>
      </c>
      <c r="B74" s="29" t="str">
        <f>IF(A74=šifranti!A121,šifranti!B121,IF(A74=šifranti!A122,šifranti!B122,""))</f>
        <v/>
      </c>
    </row>
    <row r="75" spans="1:3" x14ac:dyDescent="0.15">
      <c r="A75" s="19" t="s">
        <v>135</v>
      </c>
      <c r="B75" s="34"/>
    </row>
    <row r="76" spans="1:3" x14ac:dyDescent="0.15">
      <c r="A76" s="39" t="str">
        <f>šifranti!A123</f>
        <v>IV. SOCIALNI VIDIK</v>
      </c>
      <c r="B76" s="40">
        <f>SUM(B77,B85,B91)</f>
        <v>0</v>
      </c>
      <c r="C76" s="23" t="str">
        <f>IF(B76&lt;šifranti!B123,"pogoj ni izpolnjen","v redu")</f>
        <v>pogoj ni izpolnjen</v>
      </c>
    </row>
    <row r="77" spans="1:3" x14ac:dyDescent="0.15">
      <c r="A77" s="43" t="str">
        <f>šifranti!A124</f>
        <v>13. merilo: Število novoustvarjenih delovnih mest</v>
      </c>
      <c r="B77" s="55" t="str">
        <f>IF(AND(A79="Ni predelovalna dejavnost.",A81="Ni storitvena dejavnost.",A83="Ni razvojno-raziskovalna dejavnost."),0,IF(AND(A79="Ni predelovalna dejavnost.",A81="Ni storitvena dejavnost."),B83,IF(AND(A79="Ni predelovalna dejavnost.",A83="Ni razvojno-raziskovalna dejavnost."),B81,B79)))</f>
        <v/>
      </c>
      <c r="C77" s="23" t="str">
        <f>IF(B77="","",IF(B77&gt;0,"v redu","pogoj ni izpolnjen"))</f>
        <v/>
      </c>
    </row>
    <row r="78" spans="1:3" x14ac:dyDescent="0.15">
      <c r="A78" s="33" t="str">
        <f>šifranti!A126</f>
        <v>V predelovalni dejavnosti:</v>
      </c>
      <c r="B78" s="45"/>
    </row>
    <row r="79" spans="1:3" x14ac:dyDescent="0.15">
      <c r="A79" s="20" t="s">
        <v>76</v>
      </c>
      <c r="B79" s="46" t="str">
        <f>IF(A79=šifranti!A129,šifranti!B129,IF(74=šifranti!A130,šifranti!B130,IF(A79=šifranti!A131,šifranti!B131,IF(A79=šifranti!A132,šifranti!B132,IF(A79=šifranti!A133,šifranti!B133,"")))))</f>
        <v/>
      </c>
    </row>
    <row r="80" spans="1:3" x14ac:dyDescent="0.15">
      <c r="A80" s="33" t="str">
        <f>šifranti!A134</f>
        <v>V storitveni dejavnosti:</v>
      </c>
      <c r="B80" s="45"/>
    </row>
    <row r="81" spans="1:3" x14ac:dyDescent="0.15">
      <c r="A81" s="20" t="s">
        <v>76</v>
      </c>
      <c r="B81" s="46" t="str">
        <f>IF(A81=šifranti!A137,šifranti!B137,IF(A81=šifranti!A138,šifranti!B138,IF(A81=šifranti!A139,šifranti!B139,IF(A81=šifranti!A140,šifranti!B140,IF(A81=šifranti!A141,šifranti!B141,"")))))</f>
        <v/>
      </c>
    </row>
    <row r="82" spans="1:3" x14ac:dyDescent="0.15">
      <c r="A82" s="33" t="str">
        <f>šifranti!A142</f>
        <v>V razvojno-raziskovalni dejavnosti:</v>
      </c>
      <c r="B82" s="45"/>
    </row>
    <row r="83" spans="1:3" x14ac:dyDescent="0.15">
      <c r="A83" s="20" t="s">
        <v>76</v>
      </c>
      <c r="B83" s="46" t="str">
        <f>IF(A83=šifranti!A145,šifranti!B145,IF(A83=šifranti!A146,šifranti!B146,IF(A83=šifranti!A147,šifranti!B147,IF(A83=šifranti!A148,šifranti!B148,IF(A83=šifranti!A149,šifranti!B149,"")))))</f>
        <v/>
      </c>
    </row>
    <row r="84" spans="1:3" x14ac:dyDescent="0.15">
      <c r="A84" s="19" t="s">
        <v>135</v>
      </c>
      <c r="B84" s="45"/>
    </row>
    <row r="85" spans="1:3" x14ac:dyDescent="0.15">
      <c r="A85" s="43" t="str">
        <f>šifranti!A150</f>
        <v>14. merilo: Število visokokvalificiranih novoustvarjenih delovnih mest</v>
      </c>
      <c r="B85" s="44" t="str">
        <f>IF(A86="Ni predelovalna dejavnost.",B89,B87)</f>
        <v/>
      </c>
      <c r="C85" s="23" t="str">
        <f>IF(B85="","",IF(B85&gt;0,"v redu","pogoj ni izpolnjen"))</f>
        <v/>
      </c>
    </row>
    <row r="86" spans="1:3" s="49" customFormat="1" x14ac:dyDescent="0.15">
      <c r="A86" s="47" t="str">
        <f>šifranti!A151</f>
        <v>V predelovalni dejavnosti:</v>
      </c>
      <c r="B86" s="48"/>
      <c r="C86" s="23"/>
    </row>
    <row r="87" spans="1:3" s="49" customFormat="1" x14ac:dyDescent="0.15">
      <c r="A87" s="20" t="s">
        <v>76</v>
      </c>
      <c r="B87" s="50" t="str">
        <f>IF(A87=šifranti!A154,šifranti!B154,IF(A87=šifranti!A155,šifranti!B155,IF(A87=šifranti!A156,šifranti!B156,IF(A87=šifranti!A157,šifranti!B157,IF(A87=šifranti!A158,šifranti!B158,"")))))</f>
        <v/>
      </c>
      <c r="C87" s="23"/>
    </row>
    <row r="88" spans="1:3" s="49" customFormat="1" x14ac:dyDescent="0.15">
      <c r="A88" s="47" t="str">
        <f>šifranti!A159</f>
        <v>V razvojno-raziskovalni dejavnosti ali storitveni dejavnosti:</v>
      </c>
      <c r="B88" s="48"/>
      <c r="C88" s="23"/>
    </row>
    <row r="89" spans="1:3" s="49" customFormat="1" x14ac:dyDescent="0.15">
      <c r="A89" s="20" t="s">
        <v>76</v>
      </c>
      <c r="B89" s="50" t="str">
        <f>IF(A89=šifranti!A162,šifranti!B162,IF(A89=šifranti!A163,šifranti!B163,IF(A89=šifranti!A164,šifranti!B164,IF(A89=šifranti!A165,šifranti!B165,IF(A89=šifranti!A166,šifranti!B166,"")))))</f>
        <v/>
      </c>
      <c r="C89" s="23"/>
    </row>
    <row r="90" spans="1:3" s="49" customFormat="1" x14ac:dyDescent="0.15">
      <c r="A90" s="19" t="s">
        <v>135</v>
      </c>
      <c r="B90" s="48"/>
      <c r="C90" s="23"/>
    </row>
    <row r="91" spans="1:3" x14ac:dyDescent="0.15">
      <c r="A91" s="27" t="str">
        <f>šifranti!A167</f>
        <v>15. merilo: Učinki projekta na skladni regionalni razvoj</v>
      </c>
      <c r="B91" s="28">
        <f>SUM(B92)</f>
        <v>0</v>
      </c>
      <c r="C91" s="23" t="str">
        <f t="shared" ref="C91" si="1">IF(B91&gt;0,"v redu","pogoj ni izpolnjen")</f>
        <v>pogoj ni izpolnjen</v>
      </c>
    </row>
    <row r="92" spans="1:3" x14ac:dyDescent="0.15">
      <c r="A92" s="21" t="s">
        <v>76</v>
      </c>
      <c r="B92" s="35" t="str">
        <f>IF(A92=šifranti!A169,šifranti!B169,IF(A92=šifranti!A170,šifranti!B170,IF(A92=šifranti!A171,šifranti!B171,IF(A92=šifranti!A172,šifranti!B172,IF(A92=šifranti!A173,šifranti!B173,"")))))</f>
        <v/>
      </c>
    </row>
    <row r="93" spans="1:3" x14ac:dyDescent="0.15">
      <c r="A93" s="19" t="s">
        <v>135</v>
      </c>
      <c r="B93" s="34"/>
    </row>
    <row r="94" spans="1:3" x14ac:dyDescent="0.15">
      <c r="A94" s="38"/>
      <c r="B94" s="34"/>
    </row>
    <row r="95" spans="1:3" x14ac:dyDescent="0.15">
      <c r="A95" s="38"/>
      <c r="B95" s="34"/>
    </row>
    <row r="96" spans="1:3" x14ac:dyDescent="0.15">
      <c r="A96" s="38"/>
      <c r="B96" s="34"/>
    </row>
    <row r="97" spans="1:2" x14ac:dyDescent="0.15">
      <c r="A97" s="51"/>
      <c r="B97" s="52"/>
    </row>
  </sheetData>
  <sheetProtection algorithmName="SHA-512" hashValue="JDStGqmhI8E70Ms+R2UW8LnDKvf4sFhfS33s3M+kaAVP/ePusMeA1EbA86qdM8OlvyAeR8jouYdcDsfMpYjGXA==" saltValue="Z175PBpnx8K1qYG/HjVBKw==" spinCount="100000" sheet="1" objects="1" scenarios="1" selectLockedCells="1"/>
  <conditionalFormatting sqref="C3:C6 C78:C84 C8:C75 C86:C93">
    <cfRule type="cellIs" dxfId="4" priority="5" operator="equal">
      <formula>"pogoj ni izpolnjen"</formula>
    </cfRule>
  </conditionalFormatting>
  <conditionalFormatting sqref="C2">
    <cfRule type="cellIs" dxfId="3" priority="4" operator="equal">
      <formula>"pogoj ni izpolnjen"</formula>
    </cfRule>
  </conditionalFormatting>
  <conditionalFormatting sqref="C7">
    <cfRule type="cellIs" dxfId="2" priority="3" operator="equal">
      <formula>"pogoj ni izpolnjen"</formula>
    </cfRule>
  </conditionalFormatting>
  <conditionalFormatting sqref="C85">
    <cfRule type="cellIs" dxfId="1" priority="2" operator="equal">
      <formula>"pogoj ni izpolnjen"</formula>
    </cfRule>
  </conditionalFormatting>
  <conditionalFormatting sqref="C77">
    <cfRule type="cellIs" dxfId="0" priority="1" operator="equal">
      <formula>"pogoj ni izpolnjen"</formula>
    </cfRule>
  </conditionalFormatting>
  <dataValidations count="1">
    <dataValidation allowBlank="1" showInputMessage="1" showErrorMessage="1" prompt="Opomba" sqref="A5 A12 A15 A17 A20 A23 A26 A30 A34 A36 A38 A40 A42 A44 A47 A49 A51 A53 A55 A57 A61 A64 A66 A68 A71 A73 A75 A84 A90 A93" xr:uid="{D634F74F-F778-4984-85CC-41BF1A07AB09}"/>
  </dataValidation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34">
        <x14:dataValidation type="list" allowBlank="1" showInputMessage="1" showErrorMessage="1" xr:uid="{75E07ECB-ADDD-431F-93E7-AB05739F5DEB}">
          <x14:formula1>
            <xm:f>šifranti!$A$3:$A$6</xm:f>
          </x14:formula1>
          <xm:sqref>A4</xm:sqref>
        </x14:dataValidation>
        <x14:dataValidation type="list" allowBlank="1" showInputMessage="1" showErrorMessage="1" xr:uid="{A4A8AEE3-005A-42EF-91CD-01B12476EEA3}">
          <x14:formula1>
            <xm:f>šifranti!$A$26:$A$28</xm:f>
          </x14:formula1>
          <xm:sqref>A14</xm:sqref>
        </x14:dataValidation>
        <x14:dataValidation type="list" allowBlank="1" showInputMessage="1" showErrorMessage="1" xr:uid="{7B39CCF0-6BE5-4C26-AF84-B41BED2D1B81}">
          <x14:formula1>
            <xm:f>šifranti!$A$29:$A$31</xm:f>
          </x14:formula1>
          <xm:sqref>A16</xm:sqref>
        </x14:dataValidation>
        <x14:dataValidation type="list" allowBlank="1" showInputMessage="1" showErrorMessage="1" xr:uid="{9F031EB1-84DA-418A-BA26-3FAF1AF5870E}">
          <x14:formula1>
            <xm:f>šifranti!$A$33:$A$37</xm:f>
          </x14:formula1>
          <xm:sqref>A19</xm:sqref>
        </x14:dataValidation>
        <x14:dataValidation type="list" allowBlank="1" showInputMessage="1" showErrorMessage="1" xr:uid="{0693412D-3094-4FB3-B695-CFC902394A00}">
          <x14:formula1>
            <xm:f>šifranti!$A$39:$A$43</xm:f>
          </x14:formula1>
          <xm:sqref>A22</xm:sqref>
        </x14:dataValidation>
        <x14:dataValidation type="list" allowBlank="1" showInputMessage="1" showErrorMessage="1" xr:uid="{BC7C31BD-AEB2-49F4-9061-33030BE5CAAA}">
          <x14:formula1>
            <xm:f>šifranti!$A$45:$A$50</xm:f>
          </x14:formula1>
          <xm:sqref>A25</xm:sqref>
        </x14:dataValidation>
        <x14:dataValidation type="list" allowBlank="1" showInputMessage="1" showErrorMessage="1" xr:uid="{1A4C5DF2-374A-4A0F-9DE5-CEAE0243D452}">
          <x14:formula1>
            <xm:f>šifranti!$A$53:$A$57</xm:f>
          </x14:formula1>
          <xm:sqref>A29</xm:sqref>
        </x14:dataValidation>
        <x14:dataValidation type="list" allowBlank="1" showInputMessage="1" showErrorMessage="1" xr:uid="{3C3C9DED-407E-497C-82FB-1F144822317A}">
          <x14:formula1>
            <xm:f>šifranti!$A$10:$A$16</xm:f>
          </x14:formula1>
          <xm:sqref>A9</xm:sqref>
        </x14:dataValidation>
        <x14:dataValidation type="list" allowBlank="1" showInputMessage="1" showErrorMessage="1" xr:uid="{EA5F8186-7398-4221-AC6B-121EC112A76A}">
          <x14:formula1>
            <xm:f>šifranti!$A$18:$A$24</xm:f>
          </x14:formula1>
          <xm:sqref>A11</xm:sqref>
        </x14:dataValidation>
        <x14:dataValidation type="list" allowBlank="1" showInputMessage="1" showErrorMessage="1" xr:uid="{15B6206D-BE0C-46B5-A4EB-DE66A37A5F7D}">
          <x14:formula1>
            <xm:f>šifranti!$A$60:$A$62</xm:f>
          </x14:formula1>
          <xm:sqref>A33</xm:sqref>
        </x14:dataValidation>
        <x14:dataValidation type="list" allowBlank="1" showInputMessage="1" showErrorMessage="1" xr:uid="{72461C81-F45F-4C85-BF47-42EEE799DB47}">
          <x14:formula1>
            <xm:f>šifranti!$A$63:$A$65</xm:f>
          </x14:formula1>
          <xm:sqref>A35</xm:sqref>
        </x14:dataValidation>
        <x14:dataValidation type="list" allowBlank="1" showInputMessage="1" showErrorMessage="1" xr:uid="{6C2F6EE5-10F4-42A1-8727-DC6B2446F119}">
          <x14:formula1>
            <xm:f>šifranti!$A$66:$A$68</xm:f>
          </x14:formula1>
          <xm:sqref>A37</xm:sqref>
        </x14:dataValidation>
        <x14:dataValidation type="list" allowBlank="1" showInputMessage="1" showErrorMessage="1" xr:uid="{77FB0286-A885-4FE7-A4C2-90046537478F}">
          <x14:formula1>
            <xm:f>šifranti!$A$69:$A$71</xm:f>
          </x14:formula1>
          <xm:sqref>A39</xm:sqref>
        </x14:dataValidation>
        <x14:dataValidation type="list" allowBlank="1" showInputMessage="1" showErrorMessage="1" xr:uid="{8EB36595-9295-4561-80DB-77F5737937ED}">
          <x14:formula1>
            <xm:f>šifranti!$A$72:$A$74</xm:f>
          </x14:formula1>
          <xm:sqref>A41</xm:sqref>
        </x14:dataValidation>
        <x14:dataValidation type="list" allowBlank="1" showInputMessage="1" showErrorMessage="1" xr:uid="{6BB81E87-051C-4B80-B289-2DCB360758F2}">
          <x14:formula1>
            <xm:f>šifranti!$A$75:$A$77</xm:f>
          </x14:formula1>
          <xm:sqref>A43</xm:sqref>
        </x14:dataValidation>
        <x14:dataValidation type="list" allowBlank="1" showInputMessage="1" showErrorMessage="1" xr:uid="{BDF9628C-D9E4-4196-9DB7-1CD6D3050991}">
          <x14:formula1>
            <xm:f>šifranti!$A$79:$A$81</xm:f>
          </x14:formula1>
          <xm:sqref>A46</xm:sqref>
        </x14:dataValidation>
        <x14:dataValidation type="list" allowBlank="1" showInputMessage="1" showErrorMessage="1" xr:uid="{91EB992B-38A2-4452-B4A1-DF8AB4F524AD}">
          <x14:formula1>
            <xm:f>šifranti!$A$82:$A$84</xm:f>
          </x14:formula1>
          <xm:sqref>A48</xm:sqref>
        </x14:dataValidation>
        <x14:dataValidation type="list" allowBlank="1" showInputMessage="1" showErrorMessage="1" xr:uid="{86687D94-4513-423A-8B54-E812FD9C95BB}">
          <x14:formula1>
            <xm:f>šifranti!$A$85:$A$87</xm:f>
          </x14:formula1>
          <xm:sqref>A50</xm:sqref>
        </x14:dataValidation>
        <x14:dataValidation type="list" allowBlank="1" showInputMessage="1" showErrorMessage="1" xr:uid="{01C3DC03-7EBC-4F9D-BA79-77C898F45C27}">
          <x14:formula1>
            <xm:f>šifranti!$A$88:$A$90</xm:f>
          </x14:formula1>
          <xm:sqref>A52</xm:sqref>
        </x14:dataValidation>
        <x14:dataValidation type="list" allowBlank="1" showInputMessage="1" showErrorMessage="1" xr:uid="{457B6EFD-AC47-4853-9BF4-096EB8A69BFC}">
          <x14:formula1>
            <xm:f>šifranti!$A$91:$A$93</xm:f>
          </x14:formula1>
          <xm:sqref>A54</xm:sqref>
        </x14:dataValidation>
        <x14:dataValidation type="list" allowBlank="1" showInputMessage="1" showErrorMessage="1" xr:uid="{753CBC20-A3A7-428C-8B01-1CD6D73C7A73}">
          <x14:formula1>
            <xm:f>šifranti!$A$94:$A$96</xm:f>
          </x14:formula1>
          <xm:sqref>A56</xm:sqref>
        </x14:dataValidation>
        <x14:dataValidation type="list" allowBlank="1" showInputMessage="1" showErrorMessage="1" xr:uid="{264EED95-6C8E-4E6C-B86B-0EA2A34ACB5D}">
          <x14:formula1>
            <xm:f>šifranti!$A$99:$A$102</xm:f>
          </x14:formula1>
          <xm:sqref>A60</xm:sqref>
        </x14:dataValidation>
        <x14:dataValidation type="list" allowBlank="1" showInputMessage="1" showErrorMessage="1" xr:uid="{491D0C88-41B8-4459-9D9B-C2D4619F6F8A}">
          <x14:formula1>
            <xm:f>šifranti!$A$104:$A$106</xm:f>
          </x14:formula1>
          <xm:sqref>A63</xm:sqref>
        </x14:dataValidation>
        <x14:dataValidation type="list" allowBlank="1" showInputMessage="1" showErrorMessage="1" xr:uid="{806A2DFF-F278-477C-813D-D63E7FEBC6D8}">
          <x14:formula1>
            <xm:f>šifranti!$A$107:$A$109</xm:f>
          </x14:formula1>
          <xm:sqref>A65</xm:sqref>
        </x14:dataValidation>
        <x14:dataValidation type="list" allowBlank="1" showInputMessage="1" showErrorMessage="1" xr:uid="{26927D5C-853E-4DDD-B9FC-3F5F562A63EA}">
          <x14:formula1>
            <xm:f>šifranti!$A$110:$A$112</xm:f>
          </x14:formula1>
          <xm:sqref>A67</xm:sqref>
        </x14:dataValidation>
        <x14:dataValidation type="list" allowBlank="1" showInputMessage="1" showErrorMessage="1" xr:uid="{2184AB50-436D-4BAC-88DC-D4EFA1F9507E}">
          <x14:formula1>
            <xm:f>šifranti!$A$114:$A$116</xm:f>
          </x14:formula1>
          <xm:sqref>A70</xm:sqref>
        </x14:dataValidation>
        <x14:dataValidation type="list" allowBlank="1" showInputMessage="1" showErrorMessage="1" xr:uid="{CC19AF60-9B43-4B86-8727-4A6C29368392}">
          <x14:formula1>
            <xm:f>šifranti!$A$117:$A$119</xm:f>
          </x14:formula1>
          <xm:sqref>A72</xm:sqref>
        </x14:dataValidation>
        <x14:dataValidation type="list" allowBlank="1" showInputMessage="1" showErrorMessage="1" xr:uid="{64FB8FB7-A0D5-4501-A1FB-5C27C83F9A67}">
          <x14:formula1>
            <xm:f>šifranti!$A$120:$A$122</xm:f>
          </x14:formula1>
          <xm:sqref>A74</xm:sqref>
        </x14:dataValidation>
        <x14:dataValidation type="list" allowBlank="1" showInputMessage="1" showErrorMessage="1" xr:uid="{3C054CF4-4DBB-4694-8853-18B2F692BA3D}">
          <x14:formula1>
            <xm:f>šifranti!$A$127:$A$133</xm:f>
          </x14:formula1>
          <xm:sqref>A79</xm:sqref>
        </x14:dataValidation>
        <x14:dataValidation type="list" allowBlank="1" showInputMessage="1" showErrorMessage="1" xr:uid="{55C758D3-A31A-403C-8FC0-757E5BE4F4FA}">
          <x14:formula1>
            <xm:f>šifranti!$A$135:$A$141</xm:f>
          </x14:formula1>
          <xm:sqref>A81</xm:sqref>
        </x14:dataValidation>
        <x14:dataValidation type="list" allowBlank="1" showInputMessage="1" showErrorMessage="1" xr:uid="{4953AC51-CA37-494E-A420-2197F95657C6}">
          <x14:formula1>
            <xm:f>šifranti!$A$143:$A$149</xm:f>
          </x14:formula1>
          <xm:sqref>A83</xm:sqref>
        </x14:dataValidation>
        <x14:dataValidation type="list" allowBlank="1" showInputMessage="1" showErrorMessage="1" xr:uid="{74EF6883-31EE-4597-A11B-9814F1F0E498}">
          <x14:formula1>
            <xm:f>šifranti!$A$152:$A$158</xm:f>
          </x14:formula1>
          <xm:sqref>A87</xm:sqref>
        </x14:dataValidation>
        <x14:dataValidation type="list" allowBlank="1" showInputMessage="1" showErrorMessage="1" xr:uid="{C1016EA9-CA73-454A-9E11-62F585565504}">
          <x14:formula1>
            <xm:f>šifranti!$A$160:$A$166</xm:f>
          </x14:formula1>
          <xm:sqref>A89</xm:sqref>
        </x14:dataValidation>
        <x14:dataValidation type="list" allowBlank="1" showInputMessage="1" showErrorMessage="1" xr:uid="{E54810F6-EA0D-404F-9E97-5417FDFF8DBF}">
          <x14:formula1>
            <xm:f>šifranti!$A$168:$A$173</xm:f>
          </x14:formula1>
          <xm:sqref>A92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E9691-E92B-478D-BA5E-8A1EE4B46BC0}">
  <dimension ref="A1:G93"/>
  <sheetViews>
    <sheetView zoomScaleNormal="100" workbookViewId="0">
      <selection activeCell="A120" sqref="A120"/>
    </sheetView>
  </sheetViews>
  <sheetFormatPr defaultColWidth="9.140625" defaultRowHeight="10.5" x14ac:dyDescent="0.15"/>
  <cols>
    <col min="1" max="1" width="64.140625" style="57" customWidth="1"/>
    <col min="2" max="2" width="9.140625" style="57"/>
    <col min="3" max="3" width="12.85546875" style="57" bestFit="1" customWidth="1"/>
    <col min="4" max="4" width="9.140625" style="57"/>
    <col min="5" max="5" width="11.5703125" style="57" bestFit="1" customWidth="1"/>
    <col min="6" max="6" width="9.140625" style="57"/>
    <col min="7" max="7" width="12.85546875" style="57" bestFit="1" customWidth="1"/>
    <col min="8" max="16384" width="9.140625" style="57"/>
  </cols>
  <sheetData>
    <row r="1" spans="1:7" ht="21" x14ac:dyDescent="0.15">
      <c r="A1" s="56" t="s">
        <v>139</v>
      </c>
      <c r="B1" s="56" t="s">
        <v>136</v>
      </c>
      <c r="C1" s="56">
        <f>'samoocenjevanje projekta'!C1</f>
        <v>0</v>
      </c>
      <c r="D1" s="56" t="s">
        <v>137</v>
      </c>
      <c r="E1" s="56">
        <f>OP!C1</f>
        <v>0</v>
      </c>
      <c r="F1" s="56" t="s">
        <v>138</v>
      </c>
      <c r="G1" s="56">
        <f>OPIF!C1</f>
        <v>0</v>
      </c>
    </row>
    <row r="2" spans="1:7" ht="21" x14ac:dyDescent="0.15">
      <c r="A2" s="58" t="str">
        <f>'samoocenjevanje projekta'!A2</f>
        <v>INVESTICIJA</v>
      </c>
      <c r="B2" s="58">
        <f>'samoocenjevanje projekta'!B2</f>
        <v>0</v>
      </c>
      <c r="C2" s="58" t="str">
        <f>'samoocenjevanje projekta'!C2</f>
        <v>pogoj ni izpolnjen</v>
      </c>
      <c r="D2" s="58">
        <f>OP!B2</f>
        <v>0</v>
      </c>
      <c r="E2" s="58" t="str">
        <f>OP!C2</f>
        <v>pogoj ni izpolnjen</v>
      </c>
      <c r="F2" s="58">
        <f>OPIF!B2</f>
        <v>0</v>
      </c>
      <c r="G2" s="58" t="str">
        <f>OPIF!C2</f>
        <v>pogoj ni izpolnjen</v>
      </c>
    </row>
    <row r="3" spans="1:7" ht="21" x14ac:dyDescent="0.15">
      <c r="A3" s="59" t="str">
        <f>'samoocenjevanje projekta'!A3</f>
        <v>1. merilo: Družbena odgovornost</v>
      </c>
      <c r="B3" s="59">
        <f>'samoocenjevanje projekta'!B3</f>
        <v>0</v>
      </c>
      <c r="C3" s="59" t="str">
        <f>'samoocenjevanje projekta'!C3</f>
        <v>pogoj ni izpolnjen</v>
      </c>
      <c r="D3" s="59">
        <f>OP!B3</f>
        <v>0</v>
      </c>
      <c r="E3" s="59" t="str">
        <f>OP!C3</f>
        <v>pogoj ni izpolnjen</v>
      </c>
      <c r="F3" s="59">
        <f>OPIF!B3</f>
        <v>0</v>
      </c>
      <c r="G3" s="59" t="str">
        <f>OPIF!C3</f>
        <v>pogoj ni izpolnjen</v>
      </c>
    </row>
    <row r="4" spans="1:7" hidden="1" x14ac:dyDescent="0.15">
      <c r="A4" s="56" t="str">
        <f>'samoocenjevanje projekta'!A4</f>
        <v>(Izberite odgovor)</v>
      </c>
      <c r="B4" s="56" t="str">
        <f>'samoocenjevanje projekta'!B4</f>
        <v/>
      </c>
      <c r="C4" s="56">
        <f>'samoocenjevanje projekta'!C4</f>
        <v>0</v>
      </c>
      <c r="D4" s="56" t="str">
        <f>OP!B4</f>
        <v/>
      </c>
      <c r="E4" s="56">
        <f>OP!C4</f>
        <v>0</v>
      </c>
      <c r="F4" s="56" t="str">
        <f>OPIF!B4</f>
        <v/>
      </c>
      <c r="G4" s="56">
        <f>OPIF!C4</f>
        <v>0</v>
      </c>
    </row>
    <row r="5" spans="1:7" ht="21" hidden="1" x14ac:dyDescent="0.15">
      <c r="A5" s="56" t="str">
        <f>'samoocenjevanje projekta'!A5</f>
        <v>(Navedite kje natančno v investicijskem programu je utemeljena izbrana trditev in/ali v kateri prilogi k vlogi za financiranje ste predložili dokazilo, ki dokazuje izbrano trditev.)</v>
      </c>
      <c r="B5" s="56">
        <f>'samoocenjevanje projekta'!B5</f>
        <v>0</v>
      </c>
      <c r="C5" s="56">
        <f>'samoocenjevanje projekta'!C5</f>
        <v>0</v>
      </c>
      <c r="D5" s="56">
        <f>OP!B5</f>
        <v>0</v>
      </c>
      <c r="E5" s="56">
        <f>OP!C5</f>
        <v>0</v>
      </c>
      <c r="F5" s="56">
        <f>OPIF!B5</f>
        <v>0</v>
      </c>
      <c r="G5" s="56">
        <f>OPIF!C5</f>
        <v>0</v>
      </c>
    </row>
    <row r="6" spans="1:7" ht="21" x14ac:dyDescent="0.15">
      <c r="A6" s="58" t="str">
        <f>'samoocenjevanje projekta'!A6</f>
        <v xml:space="preserve">I. EKONOMSKI VIDIK </v>
      </c>
      <c r="B6" s="58">
        <f>'samoocenjevanje projekta'!B6</f>
        <v>0</v>
      </c>
      <c r="C6" s="58" t="str">
        <f>'samoocenjevanje projekta'!C6</f>
        <v>pogoj ni izpolnjen</v>
      </c>
      <c r="D6" s="58">
        <f>OP!B6</f>
        <v>0</v>
      </c>
      <c r="E6" s="58" t="str">
        <f>OP!C6</f>
        <v>pogoj ni izpolnjen</v>
      </c>
      <c r="F6" s="58">
        <f>OPIF!B6</f>
        <v>0</v>
      </c>
      <c r="G6" s="58" t="str">
        <f>OPIF!C6</f>
        <v>pogoj ni izpolnjen</v>
      </c>
    </row>
    <row r="7" spans="1:7" x14ac:dyDescent="0.15">
      <c r="A7" s="59" t="str">
        <f>'samoocenjevanje projekta'!A7</f>
        <v>2. merilo: Vrednost projekta</v>
      </c>
      <c r="B7" s="59" t="str">
        <f>'samoocenjevanje projekta'!B7</f>
        <v/>
      </c>
      <c r="C7" s="59" t="str">
        <f>'samoocenjevanje projekta'!C7</f>
        <v/>
      </c>
      <c r="D7" s="59" t="str">
        <f>OP!B7</f>
        <v/>
      </c>
      <c r="E7" s="59" t="str">
        <f>OP!C7</f>
        <v/>
      </c>
      <c r="F7" s="59" t="str">
        <f>OPIF!B7</f>
        <v/>
      </c>
      <c r="G7" s="59" t="str">
        <f>OPIF!C7</f>
        <v/>
      </c>
    </row>
    <row r="8" spans="1:7" hidden="1" x14ac:dyDescent="0.15">
      <c r="A8" s="59" t="str">
        <f>'samoocenjevanje projekta'!A8</f>
        <v>V predelovalni dejavnosti</v>
      </c>
      <c r="B8" s="59">
        <f>'samoocenjevanje projekta'!B8</f>
        <v>0</v>
      </c>
      <c r="C8" s="59">
        <f>'samoocenjevanje projekta'!C8</f>
        <v>0</v>
      </c>
      <c r="D8" s="59">
        <f>OP!B8</f>
        <v>0</v>
      </c>
      <c r="E8" s="59">
        <f>OP!C8</f>
        <v>0</v>
      </c>
      <c r="F8" s="59">
        <f>OPIF!B8</f>
        <v>0</v>
      </c>
      <c r="G8" s="59">
        <f>OPIF!C8</f>
        <v>0</v>
      </c>
    </row>
    <row r="9" spans="1:7" hidden="1" x14ac:dyDescent="0.15">
      <c r="A9" s="59" t="str">
        <f>'samoocenjevanje projekta'!A9</f>
        <v>(Izberite odgovor)</v>
      </c>
      <c r="B9" s="59" t="str">
        <f>'samoocenjevanje projekta'!B9</f>
        <v/>
      </c>
      <c r="C9" s="59">
        <f>'samoocenjevanje projekta'!C9</f>
        <v>0</v>
      </c>
      <c r="D9" s="59" t="str">
        <f>OP!B9</f>
        <v/>
      </c>
      <c r="E9" s="59">
        <f>OP!C9</f>
        <v>0</v>
      </c>
      <c r="F9" s="59" t="str">
        <f>OPIF!B9</f>
        <v/>
      </c>
      <c r="G9" s="59">
        <f>OPIF!C9</f>
        <v>0</v>
      </c>
    </row>
    <row r="10" spans="1:7" hidden="1" x14ac:dyDescent="0.15">
      <c r="A10" s="59" t="str">
        <f>'samoocenjevanje projekta'!A10</f>
        <v>V razvojno-raziskovalni dejavnosti ali storitveni dejavnosti</v>
      </c>
      <c r="B10" s="59">
        <f>'samoocenjevanje projekta'!B10</f>
        <v>0</v>
      </c>
      <c r="C10" s="59">
        <f>'samoocenjevanje projekta'!C10</f>
        <v>0</v>
      </c>
      <c r="D10" s="59">
        <f>OP!B10</f>
        <v>0</v>
      </c>
      <c r="E10" s="59">
        <f>OP!C10</f>
        <v>0</v>
      </c>
      <c r="F10" s="59">
        <f>OPIF!B10</f>
        <v>0</v>
      </c>
      <c r="G10" s="59">
        <f>OPIF!C10</f>
        <v>0</v>
      </c>
    </row>
    <row r="11" spans="1:7" hidden="1" x14ac:dyDescent="0.15">
      <c r="A11" s="59" t="str">
        <f>'samoocenjevanje projekta'!A11</f>
        <v>(Izberite odgovor)</v>
      </c>
      <c r="B11" s="59" t="str">
        <f>'samoocenjevanje projekta'!B11</f>
        <v/>
      </c>
      <c r="C11" s="59">
        <f>'samoocenjevanje projekta'!C11</f>
        <v>0</v>
      </c>
      <c r="D11" s="59" t="str">
        <f>OP!B11</f>
        <v/>
      </c>
      <c r="E11" s="59">
        <f>OP!C11</f>
        <v>0</v>
      </c>
      <c r="F11" s="59" t="str">
        <f>OPIF!B11</f>
        <v/>
      </c>
      <c r="G11" s="59">
        <f>OPIF!C11</f>
        <v>0</v>
      </c>
    </row>
    <row r="12" spans="1:7" ht="21" hidden="1" x14ac:dyDescent="0.15">
      <c r="A12" s="59" t="str">
        <f>'samoocenjevanje projekta'!A12</f>
        <v>(Navedite kje natančno v investicijskem programu je utemeljena izbrana trditev in/ali v kateri prilogi k vlogi za financiranje ste predložili dokazilo, ki dokazuje izbrano trditev.)</v>
      </c>
      <c r="B12" s="59">
        <f>'samoocenjevanje projekta'!B12</f>
        <v>0</v>
      </c>
      <c r="C12" s="59">
        <f>'samoocenjevanje projekta'!C12</f>
        <v>0</v>
      </c>
      <c r="D12" s="59">
        <f>OP!B12</f>
        <v>0</v>
      </c>
      <c r="E12" s="59">
        <f>OP!C12</f>
        <v>0</v>
      </c>
      <c r="F12" s="59">
        <f>OPIF!B12</f>
        <v>0</v>
      </c>
      <c r="G12" s="59">
        <f>OPIF!C12</f>
        <v>0</v>
      </c>
    </row>
    <row r="13" spans="1:7" ht="21" x14ac:dyDescent="0.15">
      <c r="A13" s="59" t="str">
        <f>'samoocenjevanje projekta'!A13</f>
        <v>3. merilo: Položaj in uveljavljenost kreditojemalca na trgu</v>
      </c>
      <c r="B13" s="59">
        <f>'samoocenjevanje projekta'!B13</f>
        <v>0</v>
      </c>
      <c r="C13" s="59" t="str">
        <f>'samoocenjevanje projekta'!C13</f>
        <v>pogoj ni izpolnjen</v>
      </c>
      <c r="D13" s="59">
        <f>OP!B13</f>
        <v>0</v>
      </c>
      <c r="E13" s="59" t="str">
        <f>OP!C13</f>
        <v>pogoj ni izpolnjen</v>
      </c>
      <c r="F13" s="59">
        <f>OPIF!B13</f>
        <v>0</v>
      </c>
      <c r="G13" s="59" t="str">
        <f>OPIF!C13</f>
        <v>pogoj ni izpolnjen</v>
      </c>
    </row>
    <row r="14" spans="1:7" hidden="1" x14ac:dyDescent="0.15">
      <c r="A14" s="59" t="str">
        <f>'samoocenjevanje projekta'!A14</f>
        <v>(Izberite odgovor)</v>
      </c>
      <c r="B14" s="59" t="str">
        <f>'samoocenjevanje projekta'!B14</f>
        <v/>
      </c>
      <c r="C14" s="59">
        <f>'samoocenjevanje projekta'!C14</f>
        <v>0</v>
      </c>
      <c r="D14" s="59" t="str">
        <f>OP!B14</f>
        <v/>
      </c>
      <c r="E14" s="59">
        <f>OP!C14</f>
        <v>0</v>
      </c>
      <c r="F14" s="59" t="str">
        <f>OPIF!B14</f>
        <v/>
      </c>
      <c r="G14" s="59">
        <f>OPIF!C14</f>
        <v>0</v>
      </c>
    </row>
    <row r="15" spans="1:7" ht="21" hidden="1" x14ac:dyDescent="0.15">
      <c r="A15" s="59" t="str">
        <f>'samoocenjevanje projekta'!A15</f>
        <v>(Navedite kje natančno v investicijskem programu je utemeljena izbrana trditev in/ali v kateri prilogi k vlogi za financiranje ste predložili dokazilo, ki dokazuje izbrano trditev.)</v>
      </c>
      <c r="B15" s="59">
        <f>'samoocenjevanje projekta'!B15</f>
        <v>0</v>
      </c>
      <c r="C15" s="59">
        <f>'samoocenjevanje projekta'!C15</f>
        <v>0</v>
      </c>
      <c r="D15" s="59">
        <f>OP!B15</f>
        <v>0</v>
      </c>
      <c r="E15" s="59">
        <f>OP!C15</f>
        <v>0</v>
      </c>
      <c r="F15" s="59">
        <f>OPIF!B15</f>
        <v>0</v>
      </c>
      <c r="G15" s="59">
        <f>OPIF!C15</f>
        <v>0</v>
      </c>
    </row>
    <row r="16" spans="1:7" hidden="1" x14ac:dyDescent="0.15">
      <c r="A16" s="59" t="str">
        <f>'samoocenjevanje projekta'!A16</f>
        <v>(Izberite odgovor)</v>
      </c>
      <c r="B16" s="59" t="str">
        <f>'samoocenjevanje projekta'!B16</f>
        <v/>
      </c>
      <c r="C16" s="59">
        <f>'samoocenjevanje projekta'!C16</f>
        <v>0</v>
      </c>
      <c r="D16" s="59" t="str">
        <f>OP!B16</f>
        <v/>
      </c>
      <c r="E16" s="59">
        <f>OP!C16</f>
        <v>0</v>
      </c>
      <c r="F16" s="59" t="str">
        <f>OPIF!B16</f>
        <v/>
      </c>
      <c r="G16" s="59">
        <f>OPIF!C16</f>
        <v>0</v>
      </c>
    </row>
    <row r="17" spans="1:7" ht="21" hidden="1" x14ac:dyDescent="0.15">
      <c r="A17" s="59" t="str">
        <f>'samoocenjevanje projekta'!A17</f>
        <v>(Navedite kje natančno v investicijskem programu je utemeljena izbrana trditev in/ali v kateri prilogi k vlogi za financiranje ste predložili dokazilo, ki dokazuje izbrano trditev.)</v>
      </c>
      <c r="B17" s="59">
        <f>'samoocenjevanje projekta'!B17</f>
        <v>0</v>
      </c>
      <c r="C17" s="59">
        <f>'samoocenjevanje projekta'!C17</f>
        <v>0</v>
      </c>
      <c r="D17" s="59">
        <f>OP!B17</f>
        <v>0</v>
      </c>
      <c r="E17" s="59">
        <f>OP!C17</f>
        <v>0</v>
      </c>
      <c r="F17" s="59">
        <f>OPIF!B17</f>
        <v>0</v>
      </c>
      <c r="G17" s="59">
        <f>OPIF!C17</f>
        <v>0</v>
      </c>
    </row>
    <row r="18" spans="1:7" ht="21" x14ac:dyDescent="0.15">
      <c r="A18" s="59" t="str">
        <f>'samoocenjevanje projekta'!A18</f>
        <v>4. merilo: Prenos tehnologije, znanja in izkušenj</v>
      </c>
      <c r="B18" s="59">
        <f>'samoocenjevanje projekta'!B18</f>
        <v>0</v>
      </c>
      <c r="C18" s="59" t="str">
        <f>'samoocenjevanje projekta'!C18</f>
        <v>pogoj ni izpolnjen</v>
      </c>
      <c r="D18" s="59">
        <f>OP!B18</f>
        <v>0</v>
      </c>
      <c r="E18" s="59" t="str">
        <f>OP!C18</f>
        <v>pogoj ni izpolnjen</v>
      </c>
      <c r="F18" s="59">
        <f>OPIF!B18</f>
        <v>0</v>
      </c>
      <c r="G18" s="59" t="str">
        <f>OPIF!C18</f>
        <v>pogoj ni izpolnjen</v>
      </c>
    </row>
    <row r="19" spans="1:7" hidden="1" x14ac:dyDescent="0.15">
      <c r="A19" s="59" t="str">
        <f>'samoocenjevanje projekta'!A19</f>
        <v>(Izberite odgovor)</v>
      </c>
      <c r="B19" s="59" t="str">
        <f>'samoocenjevanje projekta'!B19</f>
        <v/>
      </c>
      <c r="C19" s="59">
        <f>'samoocenjevanje projekta'!C19</f>
        <v>0</v>
      </c>
      <c r="D19" s="59" t="str">
        <f>OP!B19</f>
        <v/>
      </c>
      <c r="E19" s="59">
        <f>OP!C19</f>
        <v>0</v>
      </c>
      <c r="F19" s="59" t="str">
        <f>OPIF!B19</f>
        <v/>
      </c>
      <c r="G19" s="59">
        <f>OPIF!C19</f>
        <v>0</v>
      </c>
    </row>
    <row r="20" spans="1:7" ht="21" hidden="1" x14ac:dyDescent="0.15">
      <c r="A20" s="59" t="str">
        <f>'samoocenjevanje projekta'!A20</f>
        <v>(Navedite kje natančno v investicijskem programu je utemeljena izbrana trditev in/ali v kateri prilogi k vlogi za financiranje ste predložili dokazilo, ki dokazuje izbrano trditev.)</v>
      </c>
      <c r="B20" s="59">
        <f>'samoocenjevanje projekta'!B20</f>
        <v>0</v>
      </c>
      <c r="C20" s="59">
        <f>'samoocenjevanje projekta'!C20</f>
        <v>0</v>
      </c>
      <c r="D20" s="59">
        <f>OP!B20</f>
        <v>0</v>
      </c>
      <c r="E20" s="59">
        <f>OP!C20</f>
        <v>0</v>
      </c>
      <c r="F20" s="59">
        <f>OPIF!B20</f>
        <v>0</v>
      </c>
      <c r="G20" s="59">
        <f>OPIF!C20</f>
        <v>0</v>
      </c>
    </row>
    <row r="21" spans="1:7" ht="21" x14ac:dyDescent="0.15">
      <c r="A21" s="59" t="str">
        <f>'samoocenjevanje projekta'!A21</f>
        <v>5. merilo: Dolgoročna vpetost projekta v regijo</v>
      </c>
      <c r="B21" s="59">
        <f>'samoocenjevanje projekta'!B21</f>
        <v>0</v>
      </c>
      <c r="C21" s="59" t="str">
        <f>'samoocenjevanje projekta'!C21</f>
        <v>pogoj ni izpolnjen</v>
      </c>
      <c r="D21" s="59">
        <f>OP!B21</f>
        <v>0</v>
      </c>
      <c r="E21" s="59" t="str">
        <f>OP!C21</f>
        <v>pogoj ni izpolnjen</v>
      </c>
      <c r="F21" s="59">
        <f>OPIF!B21</f>
        <v>0</v>
      </c>
      <c r="G21" s="59" t="str">
        <f>OPIF!C21</f>
        <v>pogoj ni izpolnjen</v>
      </c>
    </row>
    <row r="22" spans="1:7" hidden="1" x14ac:dyDescent="0.15">
      <c r="A22" s="59" t="str">
        <f>'samoocenjevanje projekta'!A22</f>
        <v>(Izberite odgovor)</v>
      </c>
      <c r="B22" s="59" t="str">
        <f>'samoocenjevanje projekta'!B22</f>
        <v/>
      </c>
      <c r="C22" s="59">
        <f>'samoocenjevanje projekta'!C22</f>
        <v>0</v>
      </c>
      <c r="D22" s="59" t="str">
        <f>OP!B22</f>
        <v/>
      </c>
      <c r="E22" s="59">
        <f>OP!C22</f>
        <v>0</v>
      </c>
      <c r="F22" s="59" t="str">
        <f>OPIF!B22</f>
        <v/>
      </c>
      <c r="G22" s="59">
        <f>OPIF!C22</f>
        <v>0</v>
      </c>
    </row>
    <row r="23" spans="1:7" ht="21" hidden="1" x14ac:dyDescent="0.15">
      <c r="A23" s="59" t="str">
        <f>'samoocenjevanje projekta'!A23</f>
        <v>(Navedite kje natančno v investicijskem programu je utemeljena izbrana trditev in/ali v kateri prilogi k vlogi za financiranje ste predložili dokazilo, ki dokazuje izbrano trditev.)</v>
      </c>
      <c r="B23" s="59">
        <f>'samoocenjevanje projekta'!B23</f>
        <v>0</v>
      </c>
      <c r="C23" s="59">
        <f>'samoocenjevanje projekta'!C23</f>
        <v>0</v>
      </c>
      <c r="D23" s="59">
        <f>OP!B23</f>
        <v>0</v>
      </c>
      <c r="E23" s="59">
        <f>OP!C23</f>
        <v>0</v>
      </c>
      <c r="F23" s="59">
        <f>OPIF!B23</f>
        <v>0</v>
      </c>
      <c r="G23" s="59">
        <f>OPIF!C23</f>
        <v>0</v>
      </c>
    </row>
    <row r="24" spans="1:7" ht="21" x14ac:dyDescent="0.15">
      <c r="A24" s="59" t="str">
        <f>'samoocenjevanje projekta'!A24</f>
        <v>6. merilo: Stopnja tehnološke zahtevnosti projekta</v>
      </c>
      <c r="B24" s="59">
        <f>'samoocenjevanje projekta'!B24</f>
        <v>0</v>
      </c>
      <c r="C24" s="59" t="str">
        <f>'samoocenjevanje projekta'!C24</f>
        <v>pogoj ni izpolnjen</v>
      </c>
      <c r="D24" s="59">
        <f>OP!B24</f>
        <v>0</v>
      </c>
      <c r="E24" s="59" t="str">
        <f>OP!C24</f>
        <v>pogoj ni izpolnjen</v>
      </c>
      <c r="F24" s="59">
        <f>OPIF!B24</f>
        <v>0</v>
      </c>
      <c r="G24" s="59" t="str">
        <f>OPIF!C24</f>
        <v>pogoj ni izpolnjen</v>
      </c>
    </row>
    <row r="25" spans="1:7" hidden="1" x14ac:dyDescent="0.15">
      <c r="A25" s="59" t="str">
        <f>'samoocenjevanje projekta'!A25</f>
        <v>(Izberite odgovor)</v>
      </c>
      <c r="B25" s="59" t="str">
        <f>'samoocenjevanje projekta'!B25</f>
        <v/>
      </c>
      <c r="C25" s="59">
        <f>'samoocenjevanje projekta'!C25</f>
        <v>0</v>
      </c>
      <c r="D25" s="59" t="str">
        <f>OP!B25</f>
        <v/>
      </c>
      <c r="E25" s="59">
        <f>OP!C25</f>
        <v>0</v>
      </c>
      <c r="F25" s="59" t="str">
        <f>OPIF!B25</f>
        <v/>
      </c>
      <c r="G25" s="59">
        <f>OPIF!C25</f>
        <v>0</v>
      </c>
    </row>
    <row r="26" spans="1:7" ht="21" hidden="1" x14ac:dyDescent="0.15">
      <c r="A26" s="59" t="str">
        <f>'samoocenjevanje projekta'!A26</f>
        <v>(Navedite kje natančno v investicijskem programu je utemeljena izbrana trditev in/ali v kateri prilogi k vlogi za financiranje ste predložili dokazilo, ki dokazuje izbrano trditev.)</v>
      </c>
      <c r="B26" s="59">
        <f>'samoocenjevanje projekta'!B26</f>
        <v>0</v>
      </c>
      <c r="C26" s="59">
        <f>'samoocenjevanje projekta'!C26</f>
        <v>0</v>
      </c>
      <c r="D26" s="59">
        <f>OP!B26</f>
        <v>0</v>
      </c>
      <c r="E26" s="59">
        <f>OP!C26</f>
        <v>0</v>
      </c>
      <c r="F26" s="59">
        <f>OPIF!B26</f>
        <v>0</v>
      </c>
      <c r="G26" s="59">
        <f>OPIF!C26</f>
        <v>0</v>
      </c>
    </row>
    <row r="27" spans="1:7" ht="21" x14ac:dyDescent="0.15">
      <c r="A27" s="59" t="str">
        <f>'samoocenjevanje projekta'!A27</f>
        <v>7. merilo: Dodana vrednost na zaposlenega</v>
      </c>
      <c r="B27" s="59">
        <f>'samoocenjevanje projekta'!B27</f>
        <v>0</v>
      </c>
      <c r="C27" s="59" t="str">
        <f>'samoocenjevanje projekta'!C27</f>
        <v>pogoj ni izpolnjen</v>
      </c>
      <c r="D27" s="59">
        <f>OP!B27</f>
        <v>0</v>
      </c>
      <c r="E27" s="59" t="str">
        <f>OP!C27</f>
        <v>pogoj ni izpolnjen</v>
      </c>
      <c r="F27" s="59">
        <f>OPIF!B27</f>
        <v>0</v>
      </c>
      <c r="G27" s="59" t="str">
        <f>OPIF!C27</f>
        <v>pogoj ni izpolnjen</v>
      </c>
    </row>
    <row r="28" spans="1:7" ht="52.5" hidden="1" x14ac:dyDescent="0.15">
      <c r="A28" s="56" t="str">
        <f>'samoocenjevanje projekta'!A28</f>
        <v>Predvidena dodana vrednost na zaposlenega, ki jo bo kreditojemalec ustvaril v prvem letu od zaključka del in zapolnitve novih delovnih mest, je višja od povprečne dodane vrednosti na zaposlenega v enaki ali podobni dejavnosti v Republiki Sloveniji, kot je glavna dejavnost kreditojemalca, (op. upošteva se zadnje razpoložljive podatke ob oddaji vloge za financiranje) za:</v>
      </c>
      <c r="B28" s="56">
        <f>'samoocenjevanje projekta'!B28</f>
        <v>0</v>
      </c>
      <c r="C28" s="56">
        <f>'samoocenjevanje projekta'!C28</f>
        <v>0</v>
      </c>
      <c r="D28" s="56">
        <f>OP!B28</f>
        <v>0</v>
      </c>
      <c r="E28" s="56">
        <f>OP!C28</f>
        <v>0</v>
      </c>
      <c r="F28" s="56">
        <f>OPIF!B28</f>
        <v>0</v>
      </c>
      <c r="G28" s="56">
        <f>OPIF!C28</f>
        <v>0</v>
      </c>
    </row>
    <row r="29" spans="1:7" hidden="1" x14ac:dyDescent="0.15">
      <c r="A29" s="56" t="str">
        <f>'samoocenjevanje projekta'!A29</f>
        <v>(Izberite odgovor)</v>
      </c>
      <c r="B29" s="56" t="str">
        <f>'samoocenjevanje projekta'!B29</f>
        <v/>
      </c>
      <c r="C29" s="56">
        <f>'samoocenjevanje projekta'!C29</f>
        <v>0</v>
      </c>
      <c r="D29" s="56" t="str">
        <f>OP!B29</f>
        <v/>
      </c>
      <c r="E29" s="56">
        <f>OP!C29</f>
        <v>0</v>
      </c>
      <c r="F29" s="56" t="str">
        <f>OPIF!B29</f>
        <v/>
      </c>
      <c r="G29" s="56">
        <f>OPIF!C29</f>
        <v>0</v>
      </c>
    </row>
    <row r="30" spans="1:7" ht="21" hidden="1" x14ac:dyDescent="0.15">
      <c r="A30" s="56" t="str">
        <f>'samoocenjevanje projekta'!A30</f>
        <v>(Navedite kje natančno v investicijskem programu je utemeljena izbrana trditev in/ali v kateri prilogi k vlogi za financiranje ste predložili dokazilo, ki dokazuje izbrano trditev.)</v>
      </c>
      <c r="B30" s="56">
        <f>'samoocenjevanje projekta'!B30</f>
        <v>0</v>
      </c>
      <c r="C30" s="56">
        <f>'samoocenjevanje projekta'!C30</f>
        <v>0</v>
      </c>
      <c r="D30" s="56">
        <f>OP!B30</f>
        <v>0</v>
      </c>
      <c r="E30" s="56">
        <f>OP!C30</f>
        <v>0</v>
      </c>
      <c r="F30" s="56">
        <f>OPIF!B30</f>
        <v>0</v>
      </c>
      <c r="G30" s="56">
        <f>OPIF!C30</f>
        <v>0</v>
      </c>
    </row>
    <row r="31" spans="1:7" ht="21" x14ac:dyDescent="0.15">
      <c r="A31" s="58" t="str">
        <f>'samoocenjevanje projekta'!A31</f>
        <v>II. OKOLJSKI VIDIK</v>
      </c>
      <c r="B31" s="58">
        <f>'samoocenjevanje projekta'!B31</f>
        <v>0</v>
      </c>
      <c r="C31" s="58" t="str">
        <f>'samoocenjevanje projekta'!C31</f>
        <v>pogoj ni izpolnjen</v>
      </c>
      <c r="D31" s="58">
        <f>OP!B31</f>
        <v>0</v>
      </c>
      <c r="E31" s="58" t="str">
        <f>OP!C31</f>
        <v>pogoj ni izpolnjen</v>
      </c>
      <c r="F31" s="58">
        <f>OPIF!B31</f>
        <v>0</v>
      </c>
      <c r="G31" s="58" t="str">
        <f>OPIF!C31</f>
        <v>pogoj ni izpolnjen</v>
      </c>
    </row>
    <row r="32" spans="1:7" ht="21" x14ac:dyDescent="0.15">
      <c r="A32" s="59" t="str">
        <f>'samoocenjevanje projekta'!A32</f>
        <v>8. merilo: Vpliv projekta na okolje</v>
      </c>
      <c r="B32" s="59">
        <f>'samoocenjevanje projekta'!B32</f>
        <v>0</v>
      </c>
      <c r="C32" s="59" t="str">
        <f>'samoocenjevanje projekta'!C32</f>
        <v>pogoj ni izpolnjen</v>
      </c>
      <c r="D32" s="59">
        <f>OP!B32</f>
        <v>0</v>
      </c>
      <c r="E32" s="59" t="str">
        <f>OP!C32</f>
        <v>pogoj ni izpolnjen</v>
      </c>
      <c r="F32" s="59">
        <f>OPIF!B32</f>
        <v>0</v>
      </c>
      <c r="G32" s="59" t="str">
        <f>OPIF!C32</f>
        <v>pogoj ni izpolnjen</v>
      </c>
    </row>
    <row r="33" spans="1:7" hidden="1" x14ac:dyDescent="0.15">
      <c r="A33" s="59" t="str">
        <f>'samoocenjevanje projekta'!A33</f>
        <v>(Izberite odgovor)</v>
      </c>
      <c r="B33" s="59" t="str">
        <f>'samoocenjevanje projekta'!B33</f>
        <v/>
      </c>
      <c r="C33" s="59">
        <f>'samoocenjevanje projekta'!C33</f>
        <v>0</v>
      </c>
      <c r="D33" s="59" t="str">
        <f>OP!B33</f>
        <v/>
      </c>
      <c r="E33" s="59">
        <f>OP!C33</f>
        <v>0</v>
      </c>
      <c r="F33" s="59" t="str">
        <f>OPIF!B33</f>
        <v/>
      </c>
      <c r="G33" s="59">
        <f>OPIF!C33</f>
        <v>0</v>
      </c>
    </row>
    <row r="34" spans="1:7" ht="21" hidden="1" x14ac:dyDescent="0.15">
      <c r="A34" s="59" t="str">
        <f>'samoocenjevanje projekta'!A34</f>
        <v>(Navedite kje natančno v investicijskem programu je utemeljena izbrana trditev in/ali v kateri prilogi k vlogi za financiranje ste predložili dokazilo, ki dokazuje izbrano trditev.)</v>
      </c>
      <c r="B34" s="59">
        <f>'samoocenjevanje projekta'!B34</f>
        <v>0</v>
      </c>
      <c r="C34" s="59">
        <f>'samoocenjevanje projekta'!C34</f>
        <v>0</v>
      </c>
      <c r="D34" s="59">
        <f>OP!B34</f>
        <v>0</v>
      </c>
      <c r="E34" s="59">
        <f>OP!C34</f>
        <v>0</v>
      </c>
      <c r="F34" s="59">
        <f>OPIF!B34</f>
        <v>0</v>
      </c>
      <c r="G34" s="59">
        <f>OPIF!C34</f>
        <v>0</v>
      </c>
    </row>
    <row r="35" spans="1:7" hidden="1" x14ac:dyDescent="0.15">
      <c r="A35" s="59" t="str">
        <f>'samoocenjevanje projekta'!A35</f>
        <v>(Izberite odgovor)</v>
      </c>
      <c r="B35" s="59" t="str">
        <f>'samoocenjevanje projekta'!B35</f>
        <v/>
      </c>
      <c r="C35" s="59">
        <f>'samoocenjevanje projekta'!C35</f>
        <v>0</v>
      </c>
      <c r="D35" s="59" t="str">
        <f>OP!B35</f>
        <v/>
      </c>
      <c r="E35" s="59">
        <f>OP!C35</f>
        <v>0</v>
      </c>
      <c r="F35" s="59" t="str">
        <f>OPIF!B35</f>
        <v/>
      </c>
      <c r="G35" s="59">
        <f>OPIF!C35</f>
        <v>0</v>
      </c>
    </row>
    <row r="36" spans="1:7" ht="21" hidden="1" x14ac:dyDescent="0.15">
      <c r="A36" s="59" t="str">
        <f>'samoocenjevanje projekta'!A36</f>
        <v>(Navedite kje natančno v investicijskem programu je utemeljena izbrana trditev in/ali v kateri prilogi k vlogi za financiranje ste predložili dokazilo, ki dokazuje izbrano trditev.)</v>
      </c>
      <c r="B36" s="59">
        <f>'samoocenjevanje projekta'!B36</f>
        <v>0</v>
      </c>
      <c r="C36" s="59">
        <f>'samoocenjevanje projekta'!C36</f>
        <v>0</v>
      </c>
      <c r="D36" s="59">
        <f>OP!B36</f>
        <v>0</v>
      </c>
      <c r="E36" s="59">
        <f>OP!C36</f>
        <v>0</v>
      </c>
      <c r="F36" s="59">
        <f>OPIF!B36</f>
        <v>0</v>
      </c>
      <c r="G36" s="59">
        <f>OPIF!C36</f>
        <v>0</v>
      </c>
    </row>
    <row r="37" spans="1:7" hidden="1" x14ac:dyDescent="0.15">
      <c r="A37" s="59" t="str">
        <f>'samoocenjevanje projekta'!A37</f>
        <v>(Izberite odgovor)</v>
      </c>
      <c r="B37" s="59" t="str">
        <f>'samoocenjevanje projekta'!B37</f>
        <v/>
      </c>
      <c r="C37" s="59">
        <f>'samoocenjevanje projekta'!C37</f>
        <v>0</v>
      </c>
      <c r="D37" s="59" t="str">
        <f>OP!B37</f>
        <v/>
      </c>
      <c r="E37" s="59">
        <f>OP!C37</f>
        <v>0</v>
      </c>
      <c r="F37" s="59" t="str">
        <f>OPIF!B37</f>
        <v/>
      </c>
      <c r="G37" s="59">
        <f>OPIF!C37</f>
        <v>0</v>
      </c>
    </row>
    <row r="38" spans="1:7" ht="21" hidden="1" x14ac:dyDescent="0.15">
      <c r="A38" s="59" t="str">
        <f>'samoocenjevanje projekta'!A38</f>
        <v>(Navedite kje natančno v investicijskem programu je utemeljena izbrana trditev in/ali v kateri prilogi k vlogi za financiranje ste predložili dokazilo, ki dokazuje izbrano trditev.)</v>
      </c>
      <c r="B38" s="59">
        <f>'samoocenjevanje projekta'!B38</f>
        <v>0</v>
      </c>
      <c r="C38" s="59">
        <f>'samoocenjevanje projekta'!C38</f>
        <v>0</v>
      </c>
      <c r="D38" s="59">
        <f>OP!B38</f>
        <v>0</v>
      </c>
      <c r="E38" s="59">
        <f>OP!C38</f>
        <v>0</v>
      </c>
      <c r="F38" s="59">
        <f>OPIF!B38</f>
        <v>0</v>
      </c>
      <c r="G38" s="59">
        <f>OPIF!C38</f>
        <v>0</v>
      </c>
    </row>
    <row r="39" spans="1:7" hidden="1" x14ac:dyDescent="0.15">
      <c r="A39" s="59" t="str">
        <f>'samoocenjevanje projekta'!A39</f>
        <v>(Izberite odgovor)</v>
      </c>
      <c r="B39" s="59" t="str">
        <f>'samoocenjevanje projekta'!B39</f>
        <v/>
      </c>
      <c r="C39" s="59">
        <f>'samoocenjevanje projekta'!C39</f>
        <v>0</v>
      </c>
      <c r="D39" s="59" t="str">
        <f>OP!B39</f>
        <v/>
      </c>
      <c r="E39" s="59">
        <f>OP!C39</f>
        <v>0</v>
      </c>
      <c r="F39" s="59" t="str">
        <f>OPIF!B39</f>
        <v/>
      </c>
      <c r="G39" s="59">
        <f>OPIF!C39</f>
        <v>0</v>
      </c>
    </row>
    <row r="40" spans="1:7" ht="21" hidden="1" x14ac:dyDescent="0.15">
      <c r="A40" s="59" t="str">
        <f>'samoocenjevanje projekta'!A40</f>
        <v>(Navedite kje natančno v investicijskem programu je utemeljena izbrana trditev in/ali v kateri prilogi k vlogi za financiranje ste predložili dokazilo, ki dokazuje izbrano trditev.)</v>
      </c>
      <c r="B40" s="59">
        <f>'samoocenjevanje projekta'!B40</f>
        <v>0</v>
      </c>
      <c r="C40" s="59">
        <f>'samoocenjevanje projekta'!C40</f>
        <v>0</v>
      </c>
      <c r="D40" s="59">
        <f>OP!B40</f>
        <v>0</v>
      </c>
      <c r="E40" s="59">
        <f>OP!C40</f>
        <v>0</v>
      </c>
      <c r="F40" s="59">
        <f>OPIF!B40</f>
        <v>0</v>
      </c>
      <c r="G40" s="59">
        <f>OPIF!C40</f>
        <v>0</v>
      </c>
    </row>
    <row r="41" spans="1:7" hidden="1" x14ac:dyDescent="0.15">
      <c r="A41" s="59" t="str">
        <f>'samoocenjevanje projekta'!A41</f>
        <v>(Izberite odgovor)</v>
      </c>
      <c r="B41" s="59" t="str">
        <f>'samoocenjevanje projekta'!B41</f>
        <v/>
      </c>
      <c r="C41" s="59">
        <f>'samoocenjevanje projekta'!C41</f>
        <v>0</v>
      </c>
      <c r="D41" s="59" t="str">
        <f>OP!B41</f>
        <v/>
      </c>
      <c r="E41" s="59">
        <f>OP!C41</f>
        <v>0</v>
      </c>
      <c r="F41" s="59" t="str">
        <f>OPIF!B41</f>
        <v/>
      </c>
      <c r="G41" s="59">
        <f>OPIF!C41</f>
        <v>0</v>
      </c>
    </row>
    <row r="42" spans="1:7" ht="21" hidden="1" x14ac:dyDescent="0.15">
      <c r="A42" s="59" t="str">
        <f>'samoocenjevanje projekta'!A42</f>
        <v>(Navedite kje natančno v investicijskem programu je utemeljena izbrana trditev in/ali v kateri prilogi k vlogi za financiranje ste predložili dokazilo, ki dokazuje izbrano trditev.)</v>
      </c>
      <c r="B42" s="59">
        <f>'samoocenjevanje projekta'!B42</f>
        <v>0</v>
      </c>
      <c r="C42" s="59">
        <f>'samoocenjevanje projekta'!C42</f>
        <v>0</v>
      </c>
      <c r="D42" s="59">
        <f>OP!B42</f>
        <v>0</v>
      </c>
      <c r="E42" s="59">
        <f>OP!C42</f>
        <v>0</v>
      </c>
      <c r="F42" s="59">
        <f>OPIF!B42</f>
        <v>0</v>
      </c>
      <c r="G42" s="59">
        <f>OPIF!C42</f>
        <v>0</v>
      </c>
    </row>
    <row r="43" spans="1:7" hidden="1" x14ac:dyDescent="0.15">
      <c r="A43" s="59" t="str">
        <f>'samoocenjevanje projekta'!A43</f>
        <v>(Izberite odgovor)</v>
      </c>
      <c r="B43" s="59" t="str">
        <f>'samoocenjevanje projekta'!B43</f>
        <v/>
      </c>
      <c r="C43" s="59">
        <f>'samoocenjevanje projekta'!C43</f>
        <v>0</v>
      </c>
      <c r="D43" s="59" t="str">
        <f>OP!B43</f>
        <v/>
      </c>
      <c r="E43" s="59">
        <f>OP!C43</f>
        <v>0</v>
      </c>
      <c r="F43" s="59" t="str">
        <f>OPIF!B43</f>
        <v/>
      </c>
      <c r="G43" s="59">
        <f>OPIF!C43</f>
        <v>0</v>
      </c>
    </row>
    <row r="44" spans="1:7" ht="21" hidden="1" x14ac:dyDescent="0.15">
      <c r="A44" s="59" t="str">
        <f>'samoocenjevanje projekta'!A44</f>
        <v>(Navedite kje natančno v investicijskem programu je utemeljena izbrana trditev in/ali v kateri prilogi k vlogi za financiranje ste predložili dokazilo, ki dokazuje izbrano trditev.)</v>
      </c>
      <c r="B44" s="59">
        <f>'samoocenjevanje projekta'!B44</f>
        <v>0</v>
      </c>
      <c r="C44" s="59">
        <f>'samoocenjevanje projekta'!C44</f>
        <v>0</v>
      </c>
      <c r="D44" s="59">
        <f>OP!B44</f>
        <v>0</v>
      </c>
      <c r="E44" s="59">
        <f>OP!C44</f>
        <v>0</v>
      </c>
      <c r="F44" s="59">
        <f>OPIF!B44</f>
        <v>0</v>
      </c>
      <c r="G44" s="59">
        <f>OPIF!C44</f>
        <v>0</v>
      </c>
    </row>
    <row r="45" spans="1:7" ht="31.5" x14ac:dyDescent="0.15">
      <c r="A45" s="59" t="str">
        <f>'samoocenjevanje projekta'!A45</f>
        <v>9. merilo: Prispevek projekta k prehodu v krožno gospodarstvo na podlagi naravnih virov, ki povzročajo nižje emisije toplogrednih plinov in omogočajo proizvodnjo z nižjim ogljičnim odtisom (metodologija ReSOLVE)</v>
      </c>
      <c r="B45" s="59">
        <f>'samoocenjevanje projekta'!B45</f>
        <v>0</v>
      </c>
      <c r="C45" s="59" t="str">
        <f>'samoocenjevanje projekta'!C45</f>
        <v>pogoj ni izpolnjen</v>
      </c>
      <c r="D45" s="59">
        <f>OP!B45</f>
        <v>0</v>
      </c>
      <c r="E45" s="59" t="str">
        <f>OP!C45</f>
        <v>pogoj ni izpolnjen</v>
      </c>
      <c r="F45" s="59">
        <f>OPIF!B45</f>
        <v>0</v>
      </c>
      <c r="G45" s="59" t="str">
        <f>OPIF!C45</f>
        <v>pogoj ni izpolnjen</v>
      </c>
    </row>
    <row r="46" spans="1:7" hidden="1" x14ac:dyDescent="0.15">
      <c r="A46" s="56" t="str">
        <f>'samoocenjevanje projekta'!A46</f>
        <v>(Izberite odgovor)</v>
      </c>
      <c r="B46" s="56" t="str">
        <f>'samoocenjevanje projekta'!B46</f>
        <v/>
      </c>
      <c r="C46" s="56">
        <f>'samoocenjevanje projekta'!C46</f>
        <v>0</v>
      </c>
      <c r="D46" s="56" t="str">
        <f>OP!B46</f>
        <v/>
      </c>
      <c r="E46" s="56">
        <f>OP!C46</f>
        <v>0</v>
      </c>
      <c r="F46" s="56" t="str">
        <f>OPIF!B46</f>
        <v/>
      </c>
      <c r="G46" s="56">
        <f>OPIF!C46</f>
        <v>0</v>
      </c>
    </row>
    <row r="47" spans="1:7" ht="21" hidden="1" x14ac:dyDescent="0.15">
      <c r="A47" s="56" t="str">
        <f>'samoocenjevanje projekta'!A47</f>
        <v>(Navedite kje natančno v investicijskem programu je utemeljena izbrana trditev in/ali v kateri prilogi k vlogi za financiranje ste predložili dokazilo, ki dokazuje izbrano trditev.)</v>
      </c>
      <c r="B47" s="56">
        <f>'samoocenjevanje projekta'!B47</f>
        <v>0</v>
      </c>
      <c r="C47" s="56">
        <f>'samoocenjevanje projekta'!C47</f>
        <v>0</v>
      </c>
      <c r="D47" s="56">
        <f>OP!B47</f>
        <v>0</v>
      </c>
      <c r="E47" s="56">
        <f>OP!C47</f>
        <v>0</v>
      </c>
      <c r="F47" s="56">
        <f>OPIF!B47</f>
        <v>0</v>
      </c>
      <c r="G47" s="56">
        <f>OPIF!C47</f>
        <v>0</v>
      </c>
    </row>
    <row r="48" spans="1:7" hidden="1" x14ac:dyDescent="0.15">
      <c r="A48" s="56" t="str">
        <f>'samoocenjevanje projekta'!A48</f>
        <v>(Izberite odgovor)</v>
      </c>
      <c r="B48" s="56" t="str">
        <f>'samoocenjevanje projekta'!B48</f>
        <v/>
      </c>
      <c r="C48" s="56">
        <f>'samoocenjevanje projekta'!C48</f>
        <v>0</v>
      </c>
      <c r="D48" s="56" t="str">
        <f>OP!B48</f>
        <v/>
      </c>
      <c r="E48" s="56">
        <f>OP!C48</f>
        <v>0</v>
      </c>
      <c r="F48" s="56" t="str">
        <f>OPIF!B48</f>
        <v/>
      </c>
      <c r="G48" s="56">
        <f>OPIF!C48</f>
        <v>0</v>
      </c>
    </row>
    <row r="49" spans="1:7" ht="21" hidden="1" x14ac:dyDescent="0.15">
      <c r="A49" s="56" t="str">
        <f>'samoocenjevanje projekta'!A49</f>
        <v>(Navedite kje natančno v investicijskem programu je utemeljena izbrana trditev in/ali v kateri prilogi k vlogi za financiranje ste predložili dokazilo, ki dokazuje izbrano trditev.)</v>
      </c>
      <c r="B49" s="56">
        <f>'samoocenjevanje projekta'!B49</f>
        <v>0</v>
      </c>
      <c r="C49" s="56">
        <f>'samoocenjevanje projekta'!C49</f>
        <v>0</v>
      </c>
      <c r="D49" s="56">
        <f>OP!B49</f>
        <v>0</v>
      </c>
      <c r="E49" s="56">
        <f>OP!C49</f>
        <v>0</v>
      </c>
      <c r="F49" s="56">
        <f>OPIF!B49</f>
        <v>0</v>
      </c>
      <c r="G49" s="56">
        <f>OPIF!C49</f>
        <v>0</v>
      </c>
    </row>
    <row r="50" spans="1:7" hidden="1" x14ac:dyDescent="0.15">
      <c r="A50" s="56" t="str">
        <f>'samoocenjevanje projekta'!A50</f>
        <v>(Izberite odgovor)</v>
      </c>
      <c r="B50" s="56" t="str">
        <f>'samoocenjevanje projekta'!B50</f>
        <v/>
      </c>
      <c r="C50" s="56">
        <f>'samoocenjevanje projekta'!C50</f>
        <v>0</v>
      </c>
      <c r="D50" s="56" t="str">
        <f>OP!B50</f>
        <v/>
      </c>
      <c r="E50" s="56">
        <f>OP!C50</f>
        <v>0</v>
      </c>
      <c r="F50" s="56" t="str">
        <f>OPIF!B50</f>
        <v/>
      </c>
      <c r="G50" s="56">
        <f>OPIF!C50</f>
        <v>0</v>
      </c>
    </row>
    <row r="51" spans="1:7" ht="21" hidden="1" x14ac:dyDescent="0.15">
      <c r="A51" s="56" t="str">
        <f>'samoocenjevanje projekta'!A51</f>
        <v>(Navedite kje natančno v investicijskem programu je utemeljena izbrana trditev in/ali v kateri prilogi k vlogi za financiranje ste predložili dokazilo, ki dokazuje izbrano trditev.)</v>
      </c>
      <c r="B51" s="56">
        <f>'samoocenjevanje projekta'!B51</f>
        <v>0</v>
      </c>
      <c r="C51" s="56">
        <f>'samoocenjevanje projekta'!C51</f>
        <v>0</v>
      </c>
      <c r="D51" s="56">
        <f>OP!B51</f>
        <v>0</v>
      </c>
      <c r="E51" s="56">
        <f>OP!C51</f>
        <v>0</v>
      </c>
      <c r="F51" s="56">
        <f>OPIF!B51</f>
        <v>0</v>
      </c>
      <c r="G51" s="56">
        <f>OPIF!C51</f>
        <v>0</v>
      </c>
    </row>
    <row r="52" spans="1:7" hidden="1" x14ac:dyDescent="0.15">
      <c r="A52" s="56" t="str">
        <f>'samoocenjevanje projekta'!A52</f>
        <v>(Izberite odgovor)</v>
      </c>
      <c r="B52" s="56" t="str">
        <f>'samoocenjevanje projekta'!B52</f>
        <v/>
      </c>
      <c r="C52" s="56">
        <f>'samoocenjevanje projekta'!C52</f>
        <v>0</v>
      </c>
      <c r="D52" s="56" t="str">
        <f>OP!B52</f>
        <v/>
      </c>
      <c r="E52" s="56">
        <f>OP!C52</f>
        <v>0</v>
      </c>
      <c r="F52" s="56" t="str">
        <f>OPIF!B52</f>
        <v/>
      </c>
      <c r="G52" s="56">
        <f>OPIF!C52</f>
        <v>0</v>
      </c>
    </row>
    <row r="53" spans="1:7" ht="21" hidden="1" x14ac:dyDescent="0.15">
      <c r="A53" s="56" t="str">
        <f>'samoocenjevanje projekta'!A53</f>
        <v>(Navedite kje natančno v investicijskem programu je utemeljena izbrana trditev in/ali v kateri prilogi k vlogi za financiranje ste predložili dokazilo, ki dokazuje izbrano trditev.)</v>
      </c>
      <c r="B53" s="56">
        <f>'samoocenjevanje projekta'!B53</f>
        <v>0</v>
      </c>
      <c r="C53" s="56">
        <f>'samoocenjevanje projekta'!C53</f>
        <v>0</v>
      </c>
      <c r="D53" s="56">
        <f>OP!B53</f>
        <v>0</v>
      </c>
      <c r="E53" s="56">
        <f>OP!C53</f>
        <v>0</v>
      </c>
      <c r="F53" s="56">
        <f>OPIF!B53</f>
        <v>0</v>
      </c>
      <c r="G53" s="56">
        <f>OPIF!C53</f>
        <v>0</v>
      </c>
    </row>
    <row r="54" spans="1:7" hidden="1" x14ac:dyDescent="0.15">
      <c r="A54" s="56" t="str">
        <f>'samoocenjevanje projekta'!A54</f>
        <v>(Izberite odgovor)</v>
      </c>
      <c r="B54" s="56" t="str">
        <f>'samoocenjevanje projekta'!B54</f>
        <v/>
      </c>
      <c r="C54" s="56">
        <f>'samoocenjevanje projekta'!C54</f>
        <v>0</v>
      </c>
      <c r="D54" s="56" t="str">
        <f>OP!B54</f>
        <v/>
      </c>
      <c r="E54" s="56">
        <f>OP!C54</f>
        <v>0</v>
      </c>
      <c r="F54" s="56" t="str">
        <f>OPIF!B54</f>
        <v/>
      </c>
      <c r="G54" s="56">
        <f>OPIF!C54</f>
        <v>0</v>
      </c>
    </row>
    <row r="55" spans="1:7" ht="21" hidden="1" x14ac:dyDescent="0.15">
      <c r="A55" s="56" t="str">
        <f>'samoocenjevanje projekta'!A55</f>
        <v>(Navedite kje natančno v investicijskem programu je utemeljena izbrana trditev in/ali v kateri prilogi k vlogi za financiranje ste predložili dokazilo, ki dokazuje izbrano trditev.)</v>
      </c>
      <c r="B55" s="56">
        <f>'samoocenjevanje projekta'!B55</f>
        <v>0</v>
      </c>
      <c r="C55" s="56">
        <f>'samoocenjevanje projekta'!C55</f>
        <v>0</v>
      </c>
      <c r="D55" s="56">
        <f>OP!B55</f>
        <v>0</v>
      </c>
      <c r="E55" s="56">
        <f>OP!C55</f>
        <v>0</v>
      </c>
      <c r="F55" s="56">
        <f>OPIF!B55</f>
        <v>0</v>
      </c>
      <c r="G55" s="56">
        <f>OPIF!C55</f>
        <v>0</v>
      </c>
    </row>
    <row r="56" spans="1:7" hidden="1" x14ac:dyDescent="0.15">
      <c r="A56" s="56" t="str">
        <f>'samoocenjevanje projekta'!A56</f>
        <v>(Izberite odgovor)</v>
      </c>
      <c r="B56" s="56" t="str">
        <f>'samoocenjevanje projekta'!B56</f>
        <v/>
      </c>
      <c r="C56" s="56">
        <f>'samoocenjevanje projekta'!C56</f>
        <v>0</v>
      </c>
      <c r="D56" s="56" t="str">
        <f>OP!B56</f>
        <v/>
      </c>
      <c r="E56" s="56">
        <f>OP!C56</f>
        <v>0</v>
      </c>
      <c r="F56" s="56" t="str">
        <f>OPIF!B56</f>
        <v/>
      </c>
      <c r="G56" s="56">
        <f>OPIF!C56</f>
        <v>0</v>
      </c>
    </row>
    <row r="57" spans="1:7" ht="21" hidden="1" x14ac:dyDescent="0.15">
      <c r="A57" s="56" t="str">
        <f>'samoocenjevanje projekta'!A57</f>
        <v>(Navedite kje natančno v investicijskem programu je utemeljena izbrana trditev in/ali v kateri prilogi k vlogi za financiranje ste predložili dokazilo, ki dokazuje izbrano trditev.)</v>
      </c>
      <c r="B57" s="56">
        <f>'samoocenjevanje projekta'!B57</f>
        <v>0</v>
      </c>
      <c r="C57" s="56">
        <f>'samoocenjevanje projekta'!C57</f>
        <v>0</v>
      </c>
      <c r="D57" s="56">
        <f>OP!B57</f>
        <v>0</v>
      </c>
      <c r="E57" s="56">
        <f>OP!C57</f>
        <v>0</v>
      </c>
      <c r="F57" s="56">
        <f>OPIF!B57</f>
        <v>0</v>
      </c>
      <c r="G57" s="56">
        <f>OPIF!C57</f>
        <v>0</v>
      </c>
    </row>
    <row r="58" spans="1:7" ht="21" x14ac:dyDescent="0.15">
      <c r="A58" s="58" t="str">
        <f>'samoocenjevanje projekta'!A58</f>
        <v>III. PROSTORSKI VIDIK</v>
      </c>
      <c r="B58" s="58">
        <f>'samoocenjevanje projekta'!B58</f>
        <v>0</v>
      </c>
      <c r="C58" s="58" t="str">
        <f>'samoocenjevanje projekta'!C58</f>
        <v>pogoj ni izpolnjen</v>
      </c>
      <c r="D58" s="58">
        <f>OP!B58</f>
        <v>0</v>
      </c>
      <c r="E58" s="58" t="str">
        <f>OP!C58</f>
        <v>pogoj ni izpolnjen</v>
      </c>
      <c r="F58" s="58">
        <f>OPIF!B58</f>
        <v>0</v>
      </c>
      <c r="G58" s="58" t="str">
        <f>OPIF!C58</f>
        <v>pogoj ni izpolnjen</v>
      </c>
    </row>
    <row r="59" spans="1:7" ht="21" x14ac:dyDescent="0.15">
      <c r="A59" s="59" t="str">
        <f>'samoocenjevanje projekta'!A59</f>
        <v>10. merilo: Umeščenost na razvrednoteno območje z ustrezno namensko rabo ali v obstoječo obrtno-poslovno cono</v>
      </c>
      <c r="B59" s="59">
        <f>'samoocenjevanje projekta'!B59</f>
        <v>0</v>
      </c>
      <c r="C59" s="59" t="str">
        <f>'samoocenjevanje projekta'!C59</f>
        <v>pogoj ni izpolnjen</v>
      </c>
      <c r="D59" s="59">
        <f>OP!B59</f>
        <v>0</v>
      </c>
      <c r="E59" s="59" t="str">
        <f>OP!C59</f>
        <v>pogoj ni izpolnjen</v>
      </c>
      <c r="F59" s="59">
        <f>OPIF!B59</f>
        <v>0</v>
      </c>
      <c r="G59" s="59" t="str">
        <f>OPIF!C59</f>
        <v>pogoj ni izpolnjen</v>
      </c>
    </row>
    <row r="60" spans="1:7" hidden="1" x14ac:dyDescent="0.15">
      <c r="A60" s="59" t="str">
        <f>'samoocenjevanje projekta'!A60</f>
        <v>(Izberite odgovor)</v>
      </c>
      <c r="B60" s="59" t="str">
        <f>'samoocenjevanje projekta'!B60</f>
        <v/>
      </c>
      <c r="C60" s="59">
        <f>'samoocenjevanje projekta'!C60</f>
        <v>0</v>
      </c>
      <c r="D60" s="59" t="str">
        <f>OP!B60</f>
        <v/>
      </c>
      <c r="E60" s="59">
        <f>OP!C60</f>
        <v>0</v>
      </c>
      <c r="F60" s="59" t="str">
        <f>OPIF!B60</f>
        <v/>
      </c>
      <c r="G60" s="59">
        <f>OPIF!C60</f>
        <v>0</v>
      </c>
    </row>
    <row r="61" spans="1:7" ht="21" hidden="1" x14ac:dyDescent="0.15">
      <c r="A61" s="59" t="str">
        <f>'samoocenjevanje projekta'!A61</f>
        <v>(Navedite kje natančno v investicijskem programu je utemeljena izbrana trditev in/ali v kateri prilogi k vlogi za financiranje ste predložili dokazilo, ki dokazuje izbrano trditev.)</v>
      </c>
      <c r="B61" s="59">
        <f>'samoocenjevanje projekta'!B61</f>
        <v>0</v>
      </c>
      <c r="C61" s="59">
        <f>'samoocenjevanje projekta'!C61</f>
        <v>0</v>
      </c>
      <c r="D61" s="59">
        <f>OP!B61</f>
        <v>0</v>
      </c>
      <c r="E61" s="59">
        <f>OP!C61</f>
        <v>0</v>
      </c>
      <c r="F61" s="59">
        <f>OPIF!B61</f>
        <v>0</v>
      </c>
      <c r="G61" s="59">
        <f>OPIF!C61</f>
        <v>0</v>
      </c>
    </row>
    <row r="62" spans="1:7" ht="21" x14ac:dyDescent="0.15">
      <c r="A62" s="59" t="str">
        <f>'samoocenjevanje projekta'!A62</f>
        <v>11. merilo: Vpetost projekta v prostor</v>
      </c>
      <c r="B62" s="59">
        <f>'samoocenjevanje projekta'!B62</f>
        <v>0</v>
      </c>
      <c r="C62" s="59" t="str">
        <f>'samoocenjevanje projekta'!C62</f>
        <v>pogoj ni izpolnjen</v>
      </c>
      <c r="D62" s="59">
        <f>OP!B62</f>
        <v>0</v>
      </c>
      <c r="E62" s="59" t="str">
        <f>OP!C62</f>
        <v>pogoj ni izpolnjen</v>
      </c>
      <c r="F62" s="59">
        <f>OPIF!B62</f>
        <v>0</v>
      </c>
      <c r="G62" s="59" t="str">
        <f>OPIF!C62</f>
        <v>pogoj ni izpolnjen</v>
      </c>
    </row>
    <row r="63" spans="1:7" hidden="1" x14ac:dyDescent="0.15">
      <c r="A63" s="59" t="str">
        <f>'samoocenjevanje projekta'!A63</f>
        <v>(Izberite odgovor)</v>
      </c>
      <c r="B63" s="59" t="str">
        <f>'samoocenjevanje projekta'!B63</f>
        <v/>
      </c>
      <c r="C63" s="59">
        <f>'samoocenjevanje projekta'!C63</f>
        <v>0</v>
      </c>
      <c r="D63" s="59" t="str">
        <f>OP!B63</f>
        <v/>
      </c>
      <c r="E63" s="59">
        <f>OP!C63</f>
        <v>0</v>
      </c>
      <c r="F63" s="59" t="str">
        <f>OPIF!B63</f>
        <v/>
      </c>
      <c r="G63" s="59">
        <f>OPIF!C63</f>
        <v>0</v>
      </c>
    </row>
    <row r="64" spans="1:7" ht="21" hidden="1" x14ac:dyDescent="0.15">
      <c r="A64" s="59" t="str">
        <f>'samoocenjevanje projekta'!A64</f>
        <v>(Navedite kje natančno v investicijskem programu je utemeljena izbrana trditev in/ali v kateri prilogi k vlogi za financiranje ste predložili dokazilo, ki dokazuje izbrano trditev.)</v>
      </c>
      <c r="B64" s="59">
        <f>'samoocenjevanje projekta'!B64</f>
        <v>0</v>
      </c>
      <c r="C64" s="59">
        <f>'samoocenjevanje projekta'!C64</f>
        <v>0</v>
      </c>
      <c r="D64" s="59">
        <f>OP!B64</f>
        <v>0</v>
      </c>
      <c r="E64" s="59">
        <f>OP!C64</f>
        <v>0</v>
      </c>
      <c r="F64" s="59">
        <f>OPIF!B64</f>
        <v>0</v>
      </c>
      <c r="G64" s="59">
        <f>OPIF!C64</f>
        <v>0</v>
      </c>
    </row>
    <row r="65" spans="1:7" hidden="1" x14ac:dyDescent="0.15">
      <c r="A65" s="59" t="str">
        <f>'samoocenjevanje projekta'!A65</f>
        <v>(Izberite odgovor)</v>
      </c>
      <c r="B65" s="59" t="str">
        <f>'samoocenjevanje projekta'!B65</f>
        <v/>
      </c>
      <c r="C65" s="59">
        <f>'samoocenjevanje projekta'!C65</f>
        <v>0</v>
      </c>
      <c r="D65" s="59" t="str">
        <f>OP!B65</f>
        <v/>
      </c>
      <c r="E65" s="59">
        <f>OP!C65</f>
        <v>0</v>
      </c>
      <c r="F65" s="59" t="str">
        <f>OPIF!B65</f>
        <v/>
      </c>
      <c r="G65" s="59">
        <f>OPIF!C65</f>
        <v>0</v>
      </c>
    </row>
    <row r="66" spans="1:7" ht="21" hidden="1" x14ac:dyDescent="0.15">
      <c r="A66" s="59" t="str">
        <f>'samoocenjevanje projekta'!A66</f>
        <v>(Navedite kje natančno v investicijskem programu je utemeljena izbrana trditev in/ali v kateri prilogi k vlogi za financiranje ste predložili dokazilo, ki dokazuje izbrano trditev.)</v>
      </c>
      <c r="B66" s="59">
        <f>'samoocenjevanje projekta'!B66</f>
        <v>0</v>
      </c>
      <c r="C66" s="59">
        <f>'samoocenjevanje projekta'!C66</f>
        <v>0</v>
      </c>
      <c r="D66" s="59">
        <f>OP!B66</f>
        <v>0</v>
      </c>
      <c r="E66" s="59">
        <f>OP!C66</f>
        <v>0</v>
      </c>
      <c r="F66" s="59">
        <f>OPIF!B66</f>
        <v>0</v>
      </c>
      <c r="G66" s="59">
        <f>OPIF!C66</f>
        <v>0</v>
      </c>
    </row>
    <row r="67" spans="1:7" hidden="1" x14ac:dyDescent="0.15">
      <c r="A67" s="59" t="str">
        <f>'samoocenjevanje projekta'!A67</f>
        <v>(Izberite odgovor)</v>
      </c>
      <c r="B67" s="59" t="str">
        <f>'samoocenjevanje projekta'!B67</f>
        <v/>
      </c>
      <c r="C67" s="59">
        <f>'samoocenjevanje projekta'!C67</f>
        <v>0</v>
      </c>
      <c r="D67" s="59" t="str">
        <f>OP!B67</f>
        <v/>
      </c>
      <c r="E67" s="59">
        <f>OP!C67</f>
        <v>0</v>
      </c>
      <c r="F67" s="59" t="str">
        <f>OPIF!B67</f>
        <v/>
      </c>
      <c r="G67" s="59">
        <f>OPIF!C67</f>
        <v>0</v>
      </c>
    </row>
    <row r="68" spans="1:7" ht="21" hidden="1" x14ac:dyDescent="0.15">
      <c r="A68" s="59" t="str">
        <f>'samoocenjevanje projekta'!A68</f>
        <v>(Navedite kje natančno v investicijskem programu je utemeljena izbrana trditev in/ali v kateri prilogi k vlogi za financiranje ste predložili dokazilo, ki dokazuje izbrano trditev.)</v>
      </c>
      <c r="B68" s="59">
        <f>'samoocenjevanje projekta'!B68</f>
        <v>0</v>
      </c>
      <c r="C68" s="59">
        <f>'samoocenjevanje projekta'!C68</f>
        <v>0</v>
      </c>
      <c r="D68" s="59">
        <f>OP!B68</f>
        <v>0</v>
      </c>
      <c r="E68" s="59">
        <f>OP!C68</f>
        <v>0</v>
      </c>
      <c r="F68" s="59">
        <f>OPIF!B68</f>
        <v>0</v>
      </c>
      <c r="G68" s="59">
        <f>OPIF!C68</f>
        <v>0</v>
      </c>
    </row>
    <row r="69" spans="1:7" ht="21" x14ac:dyDescent="0.15">
      <c r="A69" s="59" t="str">
        <f>'samoocenjevanje projekta'!A69</f>
        <v>12. merilo: Pozitiven vpliv na prostorski razvoj občine</v>
      </c>
      <c r="B69" s="59">
        <f>'samoocenjevanje projekta'!B69</f>
        <v>0</v>
      </c>
      <c r="C69" s="59" t="str">
        <f>'samoocenjevanje projekta'!C69</f>
        <v>pogoj ni izpolnjen</v>
      </c>
      <c r="D69" s="59">
        <f>OP!B69</f>
        <v>0</v>
      </c>
      <c r="E69" s="59" t="str">
        <f>OP!C69</f>
        <v>pogoj ni izpolnjen</v>
      </c>
      <c r="F69" s="59">
        <f>OPIF!B69</f>
        <v>0</v>
      </c>
      <c r="G69" s="59" t="str">
        <f>OPIF!C69</f>
        <v>pogoj ni izpolnjen</v>
      </c>
    </row>
    <row r="70" spans="1:7" hidden="1" x14ac:dyDescent="0.15">
      <c r="A70" s="56" t="str">
        <f>'samoocenjevanje projekta'!A70</f>
        <v>(Izberite odgovor)</v>
      </c>
      <c r="B70" s="56" t="str">
        <f>'samoocenjevanje projekta'!B70</f>
        <v/>
      </c>
      <c r="C70" s="56">
        <f>'samoocenjevanje projekta'!C70</f>
        <v>0</v>
      </c>
      <c r="D70" s="56" t="str">
        <f>OP!B70</f>
        <v/>
      </c>
      <c r="E70" s="56">
        <f>OP!C70</f>
        <v>0</v>
      </c>
      <c r="F70" s="56" t="str">
        <f>OPIF!B70</f>
        <v/>
      </c>
      <c r="G70" s="56">
        <f>OPIF!C70</f>
        <v>0</v>
      </c>
    </row>
    <row r="71" spans="1:7" ht="21" hidden="1" x14ac:dyDescent="0.15">
      <c r="A71" s="56" t="str">
        <f>'samoocenjevanje projekta'!A71</f>
        <v>(Navedite kje natančno v investicijskem programu je utemeljena izbrana trditev in/ali v kateri prilogi k vlogi za financiranje ste predložili dokazilo, ki dokazuje izbrano trditev.)</v>
      </c>
      <c r="B71" s="56">
        <f>'samoocenjevanje projekta'!B71</f>
        <v>0</v>
      </c>
      <c r="C71" s="56">
        <f>'samoocenjevanje projekta'!C71</f>
        <v>0</v>
      </c>
      <c r="D71" s="56">
        <f>OP!B71</f>
        <v>0</v>
      </c>
      <c r="E71" s="56">
        <f>OP!C71</f>
        <v>0</v>
      </c>
      <c r="F71" s="56">
        <f>OPIF!B71</f>
        <v>0</v>
      </c>
      <c r="G71" s="56">
        <f>OPIF!C71</f>
        <v>0</v>
      </c>
    </row>
    <row r="72" spans="1:7" hidden="1" x14ac:dyDescent="0.15">
      <c r="A72" s="56" t="str">
        <f>'samoocenjevanje projekta'!A72</f>
        <v>(Izberite odgovor)</v>
      </c>
      <c r="B72" s="56" t="str">
        <f>'samoocenjevanje projekta'!B72</f>
        <v/>
      </c>
      <c r="C72" s="56">
        <f>'samoocenjevanje projekta'!C72</f>
        <v>0</v>
      </c>
      <c r="D72" s="56" t="str">
        <f>OP!B72</f>
        <v/>
      </c>
      <c r="E72" s="56">
        <f>OP!C72</f>
        <v>0</v>
      </c>
      <c r="F72" s="56" t="str">
        <f>OPIF!B72</f>
        <v/>
      </c>
      <c r="G72" s="56">
        <f>OPIF!C72</f>
        <v>0</v>
      </c>
    </row>
    <row r="73" spans="1:7" ht="21" hidden="1" x14ac:dyDescent="0.15">
      <c r="A73" s="56" t="str">
        <f>'samoocenjevanje projekta'!A73</f>
        <v>(Navedite kje natančno v investicijskem programu je utemeljena izbrana trditev in/ali v kateri prilogi k vlogi za financiranje ste predložili dokazilo, ki dokazuje izbrano trditev.)</v>
      </c>
      <c r="B73" s="56">
        <f>'samoocenjevanje projekta'!B73</f>
        <v>0</v>
      </c>
      <c r="C73" s="56">
        <f>'samoocenjevanje projekta'!C73</f>
        <v>0</v>
      </c>
      <c r="D73" s="56">
        <f>OP!B73</f>
        <v>0</v>
      </c>
      <c r="E73" s="56">
        <f>OP!C73</f>
        <v>0</v>
      </c>
      <c r="F73" s="56">
        <f>OPIF!B73</f>
        <v>0</v>
      </c>
      <c r="G73" s="56">
        <f>OPIF!C73</f>
        <v>0</v>
      </c>
    </row>
    <row r="74" spans="1:7" hidden="1" x14ac:dyDescent="0.15">
      <c r="A74" s="56" t="str">
        <f>'samoocenjevanje projekta'!A74</f>
        <v>(Izberite odgovor)</v>
      </c>
      <c r="B74" s="56" t="str">
        <f>'samoocenjevanje projekta'!B74</f>
        <v/>
      </c>
      <c r="C74" s="56">
        <f>'samoocenjevanje projekta'!C74</f>
        <v>0</v>
      </c>
      <c r="D74" s="56" t="str">
        <f>OP!B74</f>
        <v/>
      </c>
      <c r="E74" s="56">
        <f>OP!C74</f>
        <v>0</v>
      </c>
      <c r="F74" s="56" t="str">
        <f>OPIF!B74</f>
        <v/>
      </c>
      <c r="G74" s="56">
        <f>OPIF!C74</f>
        <v>0</v>
      </c>
    </row>
    <row r="75" spans="1:7" ht="21" hidden="1" x14ac:dyDescent="0.15">
      <c r="A75" s="56" t="str">
        <f>'samoocenjevanje projekta'!A75</f>
        <v>(Navedite kje natančno v investicijskem programu je utemeljena izbrana trditev in/ali v kateri prilogi k vlogi za financiranje ste predložili dokazilo, ki dokazuje izbrano trditev.)</v>
      </c>
      <c r="B75" s="56">
        <f>'samoocenjevanje projekta'!B75</f>
        <v>0</v>
      </c>
      <c r="C75" s="56">
        <f>'samoocenjevanje projekta'!C75</f>
        <v>0</v>
      </c>
      <c r="D75" s="56">
        <f>OP!B75</f>
        <v>0</v>
      </c>
      <c r="E75" s="56">
        <f>OP!C75</f>
        <v>0</v>
      </c>
      <c r="F75" s="56">
        <f>OPIF!B75</f>
        <v>0</v>
      </c>
      <c r="G75" s="56">
        <f>OPIF!C75</f>
        <v>0</v>
      </c>
    </row>
    <row r="76" spans="1:7" ht="21" x14ac:dyDescent="0.15">
      <c r="A76" s="58" t="str">
        <f>'samoocenjevanje projekta'!A76</f>
        <v>IV. SOCIALNI VIDIK</v>
      </c>
      <c r="B76" s="58">
        <f>'samoocenjevanje projekta'!B76</f>
        <v>0</v>
      </c>
      <c r="C76" s="58" t="str">
        <f>'samoocenjevanje projekta'!C76</f>
        <v>pogoj ni izpolnjen</v>
      </c>
      <c r="D76" s="58">
        <f>OP!B76</f>
        <v>0</v>
      </c>
      <c r="E76" s="58" t="str">
        <f>OP!C76</f>
        <v>pogoj ni izpolnjen</v>
      </c>
      <c r="F76" s="58">
        <f>OPIF!B76</f>
        <v>0</v>
      </c>
      <c r="G76" s="58" t="str">
        <f>OPIF!C76</f>
        <v>pogoj ni izpolnjen</v>
      </c>
    </row>
    <row r="77" spans="1:7" x14ac:dyDescent="0.15">
      <c r="A77" s="59" t="str">
        <f>'samoocenjevanje projekta'!A77</f>
        <v>13. merilo: Število novoustvarjenih delovnih mest</v>
      </c>
      <c r="B77" s="59" t="str">
        <f>'samoocenjevanje projekta'!B77</f>
        <v/>
      </c>
      <c r="C77" s="59" t="str">
        <f>'samoocenjevanje projekta'!C77</f>
        <v/>
      </c>
      <c r="D77" s="59" t="str">
        <f>OP!B77</f>
        <v/>
      </c>
      <c r="E77" s="59" t="str">
        <f>OP!C77</f>
        <v/>
      </c>
      <c r="F77" s="59" t="str">
        <f>OPIF!B77</f>
        <v/>
      </c>
      <c r="G77" s="59" t="str">
        <f>OPIF!C77</f>
        <v/>
      </c>
    </row>
    <row r="78" spans="1:7" hidden="1" x14ac:dyDescent="0.15">
      <c r="A78" s="59" t="str">
        <f>'samoocenjevanje projekta'!A78</f>
        <v>V predelovalni dejavnosti:</v>
      </c>
      <c r="B78" s="59">
        <f>'samoocenjevanje projekta'!B78</f>
        <v>0</v>
      </c>
      <c r="C78" s="59">
        <f>'samoocenjevanje projekta'!C78</f>
        <v>0</v>
      </c>
      <c r="D78" s="59">
        <f>OP!B78</f>
        <v>0</v>
      </c>
      <c r="E78" s="59">
        <f>OP!C78</f>
        <v>0</v>
      </c>
      <c r="F78" s="59">
        <f>OPIF!B78</f>
        <v>0</v>
      </c>
      <c r="G78" s="59">
        <f>OPIF!C78</f>
        <v>0</v>
      </c>
    </row>
    <row r="79" spans="1:7" hidden="1" x14ac:dyDescent="0.15">
      <c r="A79" s="59" t="str">
        <f>'samoocenjevanje projekta'!A79</f>
        <v>(Izberite odgovor)</v>
      </c>
      <c r="B79" s="59" t="str">
        <f>'samoocenjevanje projekta'!B79</f>
        <v/>
      </c>
      <c r="C79" s="59">
        <f>'samoocenjevanje projekta'!C79</f>
        <v>0</v>
      </c>
      <c r="D79" s="59" t="str">
        <f>OP!B79</f>
        <v/>
      </c>
      <c r="E79" s="59">
        <f>OP!C79</f>
        <v>0</v>
      </c>
      <c r="F79" s="59" t="str">
        <f>OPIF!B79</f>
        <v/>
      </c>
      <c r="G79" s="59">
        <f>OPIF!C79</f>
        <v>0</v>
      </c>
    </row>
    <row r="80" spans="1:7" hidden="1" x14ac:dyDescent="0.15">
      <c r="A80" s="59" t="str">
        <f>'samoocenjevanje projekta'!A80</f>
        <v>V storitveni dejavnosti:</v>
      </c>
      <c r="B80" s="59">
        <f>'samoocenjevanje projekta'!B80</f>
        <v>0</v>
      </c>
      <c r="C80" s="59">
        <f>'samoocenjevanje projekta'!C80</f>
        <v>0</v>
      </c>
      <c r="D80" s="59">
        <f>OP!B80</f>
        <v>0</v>
      </c>
      <c r="E80" s="59">
        <f>OP!C80</f>
        <v>0</v>
      </c>
      <c r="F80" s="59">
        <f>OPIF!B80</f>
        <v>0</v>
      </c>
      <c r="G80" s="59">
        <f>OPIF!C80</f>
        <v>0</v>
      </c>
    </row>
    <row r="81" spans="1:7" hidden="1" x14ac:dyDescent="0.15">
      <c r="A81" s="59" t="str">
        <f>'samoocenjevanje projekta'!A81</f>
        <v>(Izberite odgovor)</v>
      </c>
      <c r="B81" s="59" t="str">
        <f>'samoocenjevanje projekta'!B81</f>
        <v/>
      </c>
      <c r="C81" s="59">
        <f>'samoocenjevanje projekta'!C81</f>
        <v>0</v>
      </c>
      <c r="D81" s="59" t="str">
        <f>OP!B81</f>
        <v/>
      </c>
      <c r="E81" s="59">
        <f>OP!C81</f>
        <v>0</v>
      </c>
      <c r="F81" s="59" t="str">
        <f>OPIF!B81</f>
        <v/>
      </c>
      <c r="G81" s="59">
        <f>OPIF!C81</f>
        <v>0</v>
      </c>
    </row>
    <row r="82" spans="1:7" hidden="1" x14ac:dyDescent="0.15">
      <c r="A82" s="59" t="str">
        <f>'samoocenjevanje projekta'!A82</f>
        <v>V razvojno-raziskovalni dejavnosti:</v>
      </c>
      <c r="B82" s="59">
        <f>'samoocenjevanje projekta'!B82</f>
        <v>0</v>
      </c>
      <c r="C82" s="59">
        <f>'samoocenjevanje projekta'!C82</f>
        <v>0</v>
      </c>
      <c r="D82" s="59">
        <f>OP!B82</f>
        <v>0</v>
      </c>
      <c r="E82" s="59">
        <f>OP!C82</f>
        <v>0</v>
      </c>
      <c r="F82" s="59">
        <f>OPIF!B82</f>
        <v>0</v>
      </c>
      <c r="G82" s="59">
        <f>OPIF!C82</f>
        <v>0</v>
      </c>
    </row>
    <row r="83" spans="1:7" hidden="1" x14ac:dyDescent="0.15">
      <c r="A83" s="59" t="str">
        <f>'samoocenjevanje projekta'!A83</f>
        <v>(Izberite odgovor)</v>
      </c>
      <c r="B83" s="59" t="str">
        <f>'samoocenjevanje projekta'!B83</f>
        <v/>
      </c>
      <c r="C83" s="59">
        <f>'samoocenjevanje projekta'!C83</f>
        <v>0</v>
      </c>
      <c r="D83" s="59" t="str">
        <f>OP!B83</f>
        <v/>
      </c>
      <c r="E83" s="59">
        <f>OP!C83</f>
        <v>0</v>
      </c>
      <c r="F83" s="59" t="str">
        <f>OPIF!B83</f>
        <v/>
      </c>
      <c r="G83" s="59">
        <f>OPIF!C83</f>
        <v>0</v>
      </c>
    </row>
    <row r="84" spans="1:7" ht="21" hidden="1" x14ac:dyDescent="0.15">
      <c r="A84" s="59" t="str">
        <f>'samoocenjevanje projekta'!A84</f>
        <v>(Navedite kje natančno v investicijskem programu je utemeljena izbrana trditev in/ali v kateri prilogi k vlogi za financiranje ste predložili dokazilo, ki dokazuje izbrano trditev.)</v>
      </c>
      <c r="B84" s="59">
        <f>'samoocenjevanje projekta'!B84</f>
        <v>0</v>
      </c>
      <c r="C84" s="59">
        <f>'samoocenjevanje projekta'!C84</f>
        <v>0</v>
      </c>
      <c r="D84" s="59">
        <f>OP!B84</f>
        <v>0</v>
      </c>
      <c r="E84" s="59">
        <f>OP!C84</f>
        <v>0</v>
      </c>
      <c r="F84" s="59">
        <f>OPIF!B84</f>
        <v>0</v>
      </c>
      <c r="G84" s="59">
        <f>OPIF!C84</f>
        <v>0</v>
      </c>
    </row>
    <row r="85" spans="1:7" x14ac:dyDescent="0.15">
      <c r="A85" s="59" t="str">
        <f>'samoocenjevanje projekta'!A85</f>
        <v>14. merilo: Število visokokvalificiranih novoustvarjenih delovnih mest</v>
      </c>
      <c r="B85" s="59" t="str">
        <f>'samoocenjevanje projekta'!B85</f>
        <v/>
      </c>
      <c r="C85" s="59" t="str">
        <f>'samoocenjevanje projekta'!C85</f>
        <v/>
      </c>
      <c r="D85" s="59" t="str">
        <f>OP!B85</f>
        <v/>
      </c>
      <c r="E85" s="59" t="str">
        <f>OP!C85</f>
        <v/>
      </c>
      <c r="F85" s="59" t="str">
        <f>OPIF!B85</f>
        <v/>
      </c>
      <c r="G85" s="59" t="str">
        <f>OPIF!C85</f>
        <v/>
      </c>
    </row>
    <row r="86" spans="1:7" hidden="1" x14ac:dyDescent="0.15">
      <c r="A86" s="59" t="str">
        <f>'samoocenjevanje projekta'!A86</f>
        <v>V predelovalni dejavnosti:</v>
      </c>
      <c r="B86" s="59">
        <f>'samoocenjevanje projekta'!B86</f>
        <v>0</v>
      </c>
      <c r="C86" s="59">
        <f>'samoocenjevanje projekta'!C86</f>
        <v>0</v>
      </c>
      <c r="D86" s="59">
        <f>OP!B86</f>
        <v>0</v>
      </c>
      <c r="E86" s="59">
        <f>OP!C86</f>
        <v>0</v>
      </c>
      <c r="F86" s="59">
        <f>OPIF!B86</f>
        <v>0</v>
      </c>
      <c r="G86" s="59">
        <f>OPIF!C86</f>
        <v>0</v>
      </c>
    </row>
    <row r="87" spans="1:7" hidden="1" x14ac:dyDescent="0.15">
      <c r="A87" s="59" t="str">
        <f>'samoocenjevanje projekta'!A87</f>
        <v>(Izberite odgovor)</v>
      </c>
      <c r="B87" s="59" t="str">
        <f>'samoocenjevanje projekta'!B87</f>
        <v/>
      </c>
      <c r="C87" s="59">
        <f>'samoocenjevanje projekta'!C87</f>
        <v>0</v>
      </c>
      <c r="D87" s="59" t="str">
        <f>OP!B87</f>
        <v/>
      </c>
      <c r="E87" s="59">
        <f>OP!C87</f>
        <v>0</v>
      </c>
      <c r="F87" s="59" t="str">
        <f>OPIF!B87</f>
        <v/>
      </c>
      <c r="G87" s="59">
        <f>OPIF!C87</f>
        <v>0</v>
      </c>
    </row>
    <row r="88" spans="1:7" hidden="1" x14ac:dyDescent="0.15">
      <c r="A88" s="59" t="str">
        <f>'samoocenjevanje projekta'!A88</f>
        <v>V razvojno-raziskovalni dejavnosti ali storitveni dejavnosti:</v>
      </c>
      <c r="B88" s="59">
        <f>'samoocenjevanje projekta'!B88</f>
        <v>0</v>
      </c>
      <c r="C88" s="59">
        <f>'samoocenjevanje projekta'!C88</f>
        <v>0</v>
      </c>
      <c r="D88" s="59">
        <f>OP!B88</f>
        <v>0</v>
      </c>
      <c r="E88" s="59">
        <f>OP!C88</f>
        <v>0</v>
      </c>
      <c r="F88" s="59">
        <f>OPIF!B88</f>
        <v>0</v>
      </c>
      <c r="G88" s="59">
        <f>OPIF!C88</f>
        <v>0</v>
      </c>
    </row>
    <row r="89" spans="1:7" hidden="1" x14ac:dyDescent="0.15">
      <c r="A89" s="59" t="str">
        <f>'samoocenjevanje projekta'!A89</f>
        <v>(Izberite odgovor)</v>
      </c>
      <c r="B89" s="59" t="str">
        <f>'samoocenjevanje projekta'!B89</f>
        <v/>
      </c>
      <c r="C89" s="59">
        <f>'samoocenjevanje projekta'!C89</f>
        <v>0</v>
      </c>
      <c r="D89" s="59" t="str">
        <f>OP!B89</f>
        <v/>
      </c>
      <c r="E89" s="59">
        <f>OP!C89</f>
        <v>0</v>
      </c>
      <c r="F89" s="59" t="str">
        <f>OPIF!B89</f>
        <v/>
      </c>
      <c r="G89" s="59">
        <f>OPIF!C89</f>
        <v>0</v>
      </c>
    </row>
    <row r="90" spans="1:7" ht="21" hidden="1" x14ac:dyDescent="0.15">
      <c r="A90" s="59" t="str">
        <f>'samoocenjevanje projekta'!A90</f>
        <v>(Navedite kje natančno v investicijskem programu je utemeljena izbrana trditev in/ali v kateri prilogi k vlogi za financiranje ste predložili dokazilo, ki dokazuje izbrano trditev.)</v>
      </c>
      <c r="B90" s="59">
        <f>'samoocenjevanje projekta'!B90</f>
        <v>0</v>
      </c>
      <c r="C90" s="59">
        <f>'samoocenjevanje projekta'!C90</f>
        <v>0</v>
      </c>
      <c r="D90" s="59">
        <f>OP!B90</f>
        <v>0</v>
      </c>
      <c r="E90" s="59">
        <f>OP!C90</f>
        <v>0</v>
      </c>
      <c r="F90" s="59">
        <f>OPIF!B90</f>
        <v>0</v>
      </c>
      <c r="G90" s="59">
        <f>OPIF!C90</f>
        <v>0</v>
      </c>
    </row>
    <row r="91" spans="1:7" ht="21" x14ac:dyDescent="0.15">
      <c r="A91" s="59" t="str">
        <f>'samoocenjevanje projekta'!A91</f>
        <v>15. merilo: Učinki projekta na skladni regionalni razvoj</v>
      </c>
      <c r="B91" s="59">
        <f>'samoocenjevanje projekta'!B91</f>
        <v>0</v>
      </c>
      <c r="C91" s="59" t="str">
        <f>'samoocenjevanje projekta'!C91</f>
        <v>pogoj ni izpolnjen</v>
      </c>
      <c r="D91" s="59">
        <f>OP!B91</f>
        <v>0</v>
      </c>
      <c r="E91" s="59" t="str">
        <f>OP!C91</f>
        <v>pogoj ni izpolnjen</v>
      </c>
      <c r="F91" s="59">
        <f>OPIF!B91</f>
        <v>0</v>
      </c>
      <c r="G91" s="59" t="str">
        <f>OPIF!C91</f>
        <v>pogoj ni izpolnjen</v>
      </c>
    </row>
    <row r="92" spans="1:7" hidden="1" x14ac:dyDescent="0.15">
      <c r="A92" s="57" t="str">
        <f>'samoocenjevanje projekta'!A92</f>
        <v>(Izberite odgovor)</v>
      </c>
      <c r="B92" s="57" t="str">
        <f>'samoocenjevanje projekta'!B92</f>
        <v/>
      </c>
      <c r="C92" s="57">
        <f>'samoocenjevanje projekta'!C92</f>
        <v>0</v>
      </c>
      <c r="D92" s="57" t="str">
        <f>OP!B92</f>
        <v/>
      </c>
      <c r="E92" s="57">
        <f>OP!C92</f>
        <v>0</v>
      </c>
      <c r="F92" s="57" t="str">
        <f>OPIF!B92</f>
        <v/>
      </c>
      <c r="G92" s="57">
        <f>OPIF!C92</f>
        <v>0</v>
      </c>
    </row>
    <row r="93" spans="1:7" ht="21" hidden="1" x14ac:dyDescent="0.15">
      <c r="A93" s="57" t="str">
        <f>'samoocenjevanje projekta'!A93</f>
        <v>(Navedite kje natančno v investicijskem programu je utemeljena izbrana trditev in/ali v kateri prilogi k vlogi za financiranje ste predložili dokazilo, ki dokazuje izbrano trditev.)</v>
      </c>
      <c r="B93" s="57">
        <f>'samoocenjevanje projekta'!B93</f>
        <v>0</v>
      </c>
      <c r="C93" s="57">
        <f>'samoocenjevanje projekta'!C93</f>
        <v>0</v>
      </c>
      <c r="D93" s="57">
        <f>OP!B93</f>
        <v>0</v>
      </c>
      <c r="E93" s="57">
        <f>OP!C93</f>
        <v>0</v>
      </c>
      <c r="F93" s="57">
        <f>OPIF!B93</f>
        <v>0</v>
      </c>
      <c r="G93" s="57">
        <f>OPIF!C93</f>
        <v>0</v>
      </c>
    </row>
  </sheetData>
  <sheetProtection algorithmName="SHA-512" hashValue="XCsIHPMOaIpAH7u26ErJ/SfFIfHwu80EGE+VPBAdPX2kXfKypk9PwD5kCfDJV3VpvepuM8+XVL1X1jMWfb08VQ==" saltValue="1TDj5X37hwZK1oai+5/ZPw==" spinCount="100000" sheet="1" objects="1" scenarios="1" selectLockedCells="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027D7-207B-4591-86EE-5822969BDEEB}">
  <dimension ref="A1:B173"/>
  <sheetViews>
    <sheetView zoomScaleNormal="100" workbookViewId="0">
      <selection sqref="A1:XFD1048576"/>
    </sheetView>
  </sheetViews>
  <sheetFormatPr defaultColWidth="9.140625" defaultRowHeight="10.5" x14ac:dyDescent="0.15"/>
  <cols>
    <col min="1" max="1" width="166.28515625" style="12" customWidth="1"/>
    <col min="2" max="2" width="28" style="12" bestFit="1" customWidth="1"/>
    <col min="3" max="16384" width="9.140625" style="1"/>
  </cols>
  <sheetData>
    <row r="1" spans="1:2" x14ac:dyDescent="0.15">
      <c r="A1" s="17" t="s">
        <v>0</v>
      </c>
      <c r="B1" s="2">
        <v>60</v>
      </c>
    </row>
    <row r="2" spans="1:2" x14ac:dyDescent="0.15">
      <c r="A2" s="53" t="s">
        <v>1</v>
      </c>
      <c r="B2" s="8" t="s">
        <v>2</v>
      </c>
    </row>
    <row r="3" spans="1:2" x14ac:dyDescent="0.15">
      <c r="A3" s="53" t="s">
        <v>76</v>
      </c>
      <c r="B3" s="8"/>
    </row>
    <row r="4" spans="1:2" x14ac:dyDescent="0.15">
      <c r="A4" s="4" t="s">
        <v>67</v>
      </c>
      <c r="B4" s="6">
        <v>4</v>
      </c>
    </row>
    <row r="5" spans="1:2" x14ac:dyDescent="0.15">
      <c r="A5" s="4" t="s">
        <v>68</v>
      </c>
      <c r="B5" s="6">
        <v>2</v>
      </c>
    </row>
    <row r="6" spans="1:2" x14ac:dyDescent="0.15">
      <c r="A6" s="4" t="s">
        <v>75</v>
      </c>
      <c r="B6" s="6">
        <v>0</v>
      </c>
    </row>
    <row r="7" spans="1:2" x14ac:dyDescent="0.15">
      <c r="A7" s="3" t="s">
        <v>3</v>
      </c>
      <c r="B7" s="3">
        <v>12</v>
      </c>
    </row>
    <row r="8" spans="1:2" x14ac:dyDescent="0.15">
      <c r="A8" s="53" t="s">
        <v>4</v>
      </c>
      <c r="B8" s="7">
        <v>4</v>
      </c>
    </row>
    <row r="9" spans="1:2" x14ac:dyDescent="0.15">
      <c r="A9" s="14" t="s">
        <v>6</v>
      </c>
      <c r="B9" s="5"/>
    </row>
    <row r="10" spans="1:2" x14ac:dyDescent="0.15">
      <c r="A10" s="53" t="s">
        <v>76</v>
      </c>
      <c r="B10" s="8"/>
    </row>
    <row r="11" spans="1:2" x14ac:dyDescent="0.15">
      <c r="A11" s="14" t="s">
        <v>78</v>
      </c>
      <c r="B11" s="5"/>
    </row>
    <row r="12" spans="1:2" x14ac:dyDescent="0.15">
      <c r="A12" s="14" t="s">
        <v>132</v>
      </c>
      <c r="B12" s="13">
        <v>0</v>
      </c>
    </row>
    <row r="13" spans="1:2" x14ac:dyDescent="0.15">
      <c r="A13" s="14" t="s">
        <v>84</v>
      </c>
      <c r="B13" s="5">
        <v>4</v>
      </c>
    </row>
    <row r="14" spans="1:2" x14ac:dyDescent="0.15">
      <c r="A14" s="14" t="s">
        <v>85</v>
      </c>
      <c r="B14" s="5">
        <v>6</v>
      </c>
    </row>
    <row r="15" spans="1:2" x14ac:dyDescent="0.15">
      <c r="A15" s="14" t="s">
        <v>86</v>
      </c>
      <c r="B15" s="5">
        <v>8</v>
      </c>
    </row>
    <row r="16" spans="1:2" x14ac:dyDescent="0.15">
      <c r="A16" s="14" t="s">
        <v>87</v>
      </c>
      <c r="B16" s="5">
        <v>10</v>
      </c>
    </row>
    <row r="17" spans="1:2" x14ac:dyDescent="0.15">
      <c r="A17" s="14" t="s">
        <v>7</v>
      </c>
      <c r="B17" s="5"/>
    </row>
    <row r="18" spans="1:2" x14ac:dyDescent="0.15">
      <c r="A18" s="53" t="s">
        <v>76</v>
      </c>
      <c r="B18" s="8"/>
    </row>
    <row r="19" spans="1:2" x14ac:dyDescent="0.15">
      <c r="A19" s="14" t="s">
        <v>79</v>
      </c>
      <c r="B19" s="5"/>
    </row>
    <row r="20" spans="1:2" x14ac:dyDescent="0.15">
      <c r="A20" s="14" t="s">
        <v>131</v>
      </c>
      <c r="B20" s="13">
        <v>0</v>
      </c>
    </row>
    <row r="21" spans="1:2" x14ac:dyDescent="0.15">
      <c r="A21" s="14" t="s">
        <v>80</v>
      </c>
      <c r="B21" s="5">
        <v>4</v>
      </c>
    </row>
    <row r="22" spans="1:2" x14ac:dyDescent="0.15">
      <c r="A22" s="14" t="s">
        <v>81</v>
      </c>
      <c r="B22" s="5">
        <v>6</v>
      </c>
    </row>
    <row r="23" spans="1:2" x14ac:dyDescent="0.15">
      <c r="A23" s="14" t="s">
        <v>82</v>
      </c>
      <c r="B23" s="5">
        <v>8</v>
      </c>
    </row>
    <row r="24" spans="1:2" x14ac:dyDescent="0.15">
      <c r="A24" s="14" t="s">
        <v>83</v>
      </c>
      <c r="B24" s="5">
        <v>10</v>
      </c>
    </row>
    <row r="25" spans="1:2" x14ac:dyDescent="0.15">
      <c r="A25" s="53" t="s">
        <v>8</v>
      </c>
      <c r="B25" s="7">
        <v>1</v>
      </c>
    </row>
    <row r="26" spans="1:2" x14ac:dyDescent="0.15">
      <c r="A26" s="53" t="s">
        <v>76</v>
      </c>
      <c r="B26" s="8"/>
    </row>
    <row r="27" spans="1:2" x14ac:dyDescent="0.15">
      <c r="A27" s="14" t="s">
        <v>69</v>
      </c>
      <c r="B27" s="5">
        <v>1</v>
      </c>
    </row>
    <row r="28" spans="1:2" x14ac:dyDescent="0.15">
      <c r="A28" s="14" t="s">
        <v>70</v>
      </c>
      <c r="B28" s="5">
        <v>0</v>
      </c>
    </row>
    <row r="29" spans="1:2" x14ac:dyDescent="0.15">
      <c r="A29" s="53" t="s">
        <v>76</v>
      </c>
      <c r="B29" s="8"/>
    </row>
    <row r="30" spans="1:2" x14ac:dyDescent="0.15">
      <c r="A30" s="14" t="s">
        <v>71</v>
      </c>
      <c r="B30" s="5">
        <v>2</v>
      </c>
    </row>
    <row r="31" spans="1:2" x14ac:dyDescent="0.15">
      <c r="A31" s="14" t="s">
        <v>72</v>
      </c>
      <c r="B31" s="5">
        <v>1</v>
      </c>
    </row>
    <row r="32" spans="1:2" x14ac:dyDescent="0.15">
      <c r="A32" s="53" t="s">
        <v>9</v>
      </c>
      <c r="B32" s="7">
        <v>2</v>
      </c>
    </row>
    <row r="33" spans="1:2" x14ac:dyDescent="0.15">
      <c r="A33" s="53" t="s">
        <v>76</v>
      </c>
      <c r="B33" s="8"/>
    </row>
    <row r="34" spans="1:2" ht="21" x14ac:dyDescent="0.15">
      <c r="A34" s="4" t="s">
        <v>10</v>
      </c>
      <c r="B34" s="4">
        <v>8</v>
      </c>
    </row>
    <row r="35" spans="1:2" ht="21" x14ac:dyDescent="0.15">
      <c r="A35" s="4" t="s">
        <v>11</v>
      </c>
      <c r="B35" s="4">
        <v>4</v>
      </c>
    </row>
    <row r="36" spans="1:2" x14ac:dyDescent="0.15">
      <c r="A36" s="4" t="s">
        <v>12</v>
      </c>
      <c r="B36" s="4">
        <v>2</v>
      </c>
    </row>
    <row r="37" spans="1:2" x14ac:dyDescent="0.15">
      <c r="A37" s="16" t="s">
        <v>74</v>
      </c>
      <c r="B37" s="4">
        <v>0</v>
      </c>
    </row>
    <row r="38" spans="1:2" x14ac:dyDescent="0.15">
      <c r="A38" s="53" t="s">
        <v>13</v>
      </c>
      <c r="B38" s="7">
        <v>2</v>
      </c>
    </row>
    <row r="39" spans="1:2" x14ac:dyDescent="0.15">
      <c r="A39" s="53" t="s">
        <v>76</v>
      </c>
      <c r="B39" s="8"/>
    </row>
    <row r="40" spans="1:2" ht="21" x14ac:dyDescent="0.15">
      <c r="A40" s="4" t="s">
        <v>14</v>
      </c>
      <c r="B40" s="4">
        <v>6</v>
      </c>
    </row>
    <row r="41" spans="1:2" ht="21" x14ac:dyDescent="0.15">
      <c r="A41" s="4" t="s">
        <v>15</v>
      </c>
      <c r="B41" s="4">
        <v>4</v>
      </c>
    </row>
    <row r="42" spans="1:2" ht="21" x14ac:dyDescent="0.15">
      <c r="A42" s="4" t="s">
        <v>16</v>
      </c>
      <c r="B42" s="4">
        <v>2</v>
      </c>
    </row>
    <row r="43" spans="1:2" ht="21" x14ac:dyDescent="0.15">
      <c r="A43" s="4" t="s">
        <v>73</v>
      </c>
      <c r="B43" s="4">
        <v>0</v>
      </c>
    </row>
    <row r="44" spans="1:2" x14ac:dyDescent="0.15">
      <c r="A44" s="53" t="s">
        <v>17</v>
      </c>
      <c r="B44" s="7">
        <v>1</v>
      </c>
    </row>
    <row r="45" spans="1:2" x14ac:dyDescent="0.15">
      <c r="A45" s="53" t="s">
        <v>76</v>
      </c>
      <c r="B45" s="8"/>
    </row>
    <row r="46" spans="1:2" x14ac:dyDescent="0.15">
      <c r="A46" s="4" t="s">
        <v>57</v>
      </c>
      <c r="B46" s="4">
        <v>8</v>
      </c>
    </row>
    <row r="47" spans="1:2" x14ac:dyDescent="0.15">
      <c r="A47" s="4" t="s">
        <v>58</v>
      </c>
      <c r="B47" s="4">
        <v>6</v>
      </c>
    </row>
    <row r="48" spans="1:2" x14ac:dyDescent="0.15">
      <c r="A48" s="4" t="s">
        <v>59</v>
      </c>
      <c r="B48" s="4">
        <v>4</v>
      </c>
    </row>
    <row r="49" spans="1:2" x14ac:dyDescent="0.15">
      <c r="A49" s="4" t="s">
        <v>60</v>
      </c>
      <c r="B49" s="4">
        <v>2</v>
      </c>
    </row>
    <row r="50" spans="1:2" x14ac:dyDescent="0.15">
      <c r="A50" s="4" t="s">
        <v>61</v>
      </c>
      <c r="B50" s="4">
        <v>1</v>
      </c>
    </row>
    <row r="51" spans="1:2" x14ac:dyDescent="0.15">
      <c r="A51" s="53" t="s">
        <v>18</v>
      </c>
      <c r="B51" s="7">
        <v>2</v>
      </c>
    </row>
    <row r="52" spans="1:2" ht="21" x14ac:dyDescent="0.15">
      <c r="A52" s="14" t="s">
        <v>19</v>
      </c>
      <c r="B52" s="5"/>
    </row>
    <row r="53" spans="1:2" x14ac:dyDescent="0.15">
      <c r="A53" s="53" t="s">
        <v>76</v>
      </c>
      <c r="B53" s="8"/>
    </row>
    <row r="54" spans="1:2" x14ac:dyDescent="0.15">
      <c r="A54" s="14" t="s">
        <v>20</v>
      </c>
      <c r="B54" s="5">
        <v>10</v>
      </c>
    </row>
    <row r="55" spans="1:2" x14ac:dyDescent="0.15">
      <c r="A55" s="14" t="s">
        <v>21</v>
      </c>
      <c r="B55" s="5">
        <v>8</v>
      </c>
    </row>
    <row r="56" spans="1:2" x14ac:dyDescent="0.15">
      <c r="A56" s="14" t="s">
        <v>22</v>
      </c>
      <c r="B56" s="5">
        <v>4</v>
      </c>
    </row>
    <row r="57" spans="1:2" x14ac:dyDescent="0.15">
      <c r="A57" s="14" t="s">
        <v>23</v>
      </c>
      <c r="B57" s="5">
        <v>2</v>
      </c>
    </row>
    <row r="58" spans="1:2" x14ac:dyDescent="0.15">
      <c r="A58" s="3" t="s">
        <v>24</v>
      </c>
      <c r="B58" s="3">
        <v>3</v>
      </c>
    </row>
    <row r="59" spans="1:2" x14ac:dyDescent="0.15">
      <c r="A59" s="53" t="s">
        <v>25</v>
      </c>
      <c r="B59" s="7">
        <v>1</v>
      </c>
    </row>
    <row r="60" spans="1:2" x14ac:dyDescent="0.15">
      <c r="A60" s="53" t="s">
        <v>76</v>
      </c>
      <c r="B60" s="8"/>
    </row>
    <row r="61" spans="1:2" x14ac:dyDescent="0.15">
      <c r="A61" s="14" t="s">
        <v>26</v>
      </c>
      <c r="B61" s="5">
        <v>1</v>
      </c>
    </row>
    <row r="62" spans="1:2" x14ac:dyDescent="0.15">
      <c r="A62" s="14" t="s">
        <v>88</v>
      </c>
      <c r="B62" s="5">
        <v>0</v>
      </c>
    </row>
    <row r="63" spans="1:2" x14ac:dyDescent="0.15">
      <c r="A63" s="53" t="s">
        <v>76</v>
      </c>
      <c r="B63" s="8"/>
    </row>
    <row r="64" spans="1:2" x14ac:dyDescent="0.15">
      <c r="A64" s="14" t="s">
        <v>27</v>
      </c>
      <c r="B64" s="5">
        <v>1</v>
      </c>
    </row>
    <row r="65" spans="1:2" x14ac:dyDescent="0.15">
      <c r="A65" s="14" t="s">
        <v>89</v>
      </c>
      <c r="B65" s="5">
        <v>0</v>
      </c>
    </row>
    <row r="66" spans="1:2" x14ac:dyDescent="0.15">
      <c r="A66" s="53" t="s">
        <v>76</v>
      </c>
      <c r="B66" s="8"/>
    </row>
    <row r="67" spans="1:2" x14ac:dyDescent="0.15">
      <c r="A67" s="14" t="s">
        <v>28</v>
      </c>
      <c r="B67" s="5">
        <v>1</v>
      </c>
    </row>
    <row r="68" spans="1:2" x14ac:dyDescent="0.15">
      <c r="A68" s="14" t="s">
        <v>90</v>
      </c>
      <c r="B68" s="5">
        <v>0</v>
      </c>
    </row>
    <row r="69" spans="1:2" x14ac:dyDescent="0.15">
      <c r="A69" s="53" t="s">
        <v>76</v>
      </c>
      <c r="B69" s="8"/>
    </row>
    <row r="70" spans="1:2" x14ac:dyDescent="0.15">
      <c r="A70" s="14" t="s">
        <v>29</v>
      </c>
      <c r="B70" s="5">
        <v>1</v>
      </c>
    </row>
    <row r="71" spans="1:2" x14ac:dyDescent="0.15">
      <c r="A71" s="14" t="s">
        <v>92</v>
      </c>
      <c r="B71" s="5">
        <v>0</v>
      </c>
    </row>
    <row r="72" spans="1:2" x14ac:dyDescent="0.15">
      <c r="A72" s="53" t="s">
        <v>76</v>
      </c>
      <c r="B72" s="8"/>
    </row>
    <row r="73" spans="1:2" x14ac:dyDescent="0.15">
      <c r="A73" s="14" t="s">
        <v>30</v>
      </c>
      <c r="B73" s="5">
        <v>1</v>
      </c>
    </row>
    <row r="74" spans="1:2" x14ac:dyDescent="0.15">
      <c r="A74" s="14" t="s">
        <v>91</v>
      </c>
      <c r="B74" s="5">
        <v>0</v>
      </c>
    </row>
    <row r="75" spans="1:2" x14ac:dyDescent="0.15">
      <c r="A75" s="53" t="s">
        <v>76</v>
      </c>
      <c r="B75" s="8"/>
    </row>
    <row r="76" spans="1:2" x14ac:dyDescent="0.15">
      <c r="A76" s="14" t="s">
        <v>31</v>
      </c>
      <c r="B76" s="5">
        <v>1</v>
      </c>
    </row>
    <row r="77" spans="1:2" x14ac:dyDescent="0.15">
      <c r="A77" s="14" t="s">
        <v>93</v>
      </c>
      <c r="B77" s="5">
        <v>0</v>
      </c>
    </row>
    <row r="78" spans="1:2" x14ac:dyDescent="0.15">
      <c r="A78" s="8" t="s">
        <v>32</v>
      </c>
      <c r="B78" s="11">
        <v>1</v>
      </c>
    </row>
    <row r="79" spans="1:2" x14ac:dyDescent="0.15">
      <c r="A79" s="53" t="s">
        <v>76</v>
      </c>
      <c r="B79" s="8"/>
    </row>
    <row r="80" spans="1:2" x14ac:dyDescent="0.15">
      <c r="A80" s="4" t="s">
        <v>62</v>
      </c>
      <c r="B80" s="4">
        <v>1</v>
      </c>
    </row>
    <row r="81" spans="1:2" x14ac:dyDescent="0.15">
      <c r="A81" s="4" t="s">
        <v>97</v>
      </c>
      <c r="B81" s="4">
        <v>0</v>
      </c>
    </row>
    <row r="82" spans="1:2" x14ac:dyDescent="0.15">
      <c r="A82" s="53" t="s">
        <v>76</v>
      </c>
      <c r="B82" s="8"/>
    </row>
    <row r="83" spans="1:2" x14ac:dyDescent="0.15">
      <c r="A83" s="4" t="s">
        <v>63</v>
      </c>
      <c r="B83" s="4">
        <v>1</v>
      </c>
    </row>
    <row r="84" spans="1:2" x14ac:dyDescent="0.15">
      <c r="A84" s="4" t="s">
        <v>96</v>
      </c>
      <c r="B84" s="4">
        <v>0</v>
      </c>
    </row>
    <row r="85" spans="1:2" x14ac:dyDescent="0.15">
      <c r="A85" s="53" t="s">
        <v>76</v>
      </c>
      <c r="B85" s="8"/>
    </row>
    <row r="86" spans="1:2" x14ac:dyDescent="0.15">
      <c r="A86" s="4" t="s">
        <v>64</v>
      </c>
      <c r="B86" s="4">
        <v>1</v>
      </c>
    </row>
    <row r="87" spans="1:2" x14ac:dyDescent="0.15">
      <c r="A87" s="4" t="s">
        <v>95</v>
      </c>
      <c r="B87" s="4">
        <v>0</v>
      </c>
    </row>
    <row r="88" spans="1:2" x14ac:dyDescent="0.15">
      <c r="A88" s="53" t="s">
        <v>76</v>
      </c>
      <c r="B88" s="8"/>
    </row>
    <row r="89" spans="1:2" x14ac:dyDescent="0.15">
      <c r="A89" s="4" t="s">
        <v>65</v>
      </c>
      <c r="B89" s="4">
        <v>1</v>
      </c>
    </row>
    <row r="90" spans="1:2" x14ac:dyDescent="0.15">
      <c r="A90" s="4" t="s">
        <v>94</v>
      </c>
      <c r="B90" s="4">
        <v>0</v>
      </c>
    </row>
    <row r="91" spans="1:2" x14ac:dyDescent="0.15">
      <c r="A91" s="53" t="s">
        <v>76</v>
      </c>
      <c r="B91" s="8"/>
    </row>
    <row r="92" spans="1:2" x14ac:dyDescent="0.15">
      <c r="A92" s="4" t="s">
        <v>66</v>
      </c>
      <c r="B92" s="4">
        <v>1</v>
      </c>
    </row>
    <row r="93" spans="1:2" x14ac:dyDescent="0.15">
      <c r="A93" s="4" t="s">
        <v>98</v>
      </c>
      <c r="B93" s="4">
        <v>0</v>
      </c>
    </row>
    <row r="94" spans="1:2" x14ac:dyDescent="0.15">
      <c r="A94" s="53" t="s">
        <v>76</v>
      </c>
      <c r="B94" s="8"/>
    </row>
    <row r="95" spans="1:2" x14ac:dyDescent="0.15">
      <c r="A95" s="4" t="s">
        <v>100</v>
      </c>
      <c r="B95" s="4">
        <v>1</v>
      </c>
    </row>
    <row r="96" spans="1:2" x14ac:dyDescent="0.15">
      <c r="A96" s="4" t="s">
        <v>99</v>
      </c>
      <c r="B96" s="4">
        <v>0</v>
      </c>
    </row>
    <row r="97" spans="1:2" x14ac:dyDescent="0.15">
      <c r="A97" s="3" t="s">
        <v>33</v>
      </c>
      <c r="B97" s="3">
        <v>3</v>
      </c>
    </row>
    <row r="98" spans="1:2" x14ac:dyDescent="0.15">
      <c r="A98" s="53" t="s">
        <v>34</v>
      </c>
      <c r="B98" s="8">
        <v>1</v>
      </c>
    </row>
    <row r="99" spans="1:2" x14ac:dyDescent="0.15">
      <c r="A99" s="53" t="s">
        <v>76</v>
      </c>
      <c r="B99" s="8"/>
    </row>
    <row r="100" spans="1:2" x14ac:dyDescent="0.15">
      <c r="A100" s="14" t="s">
        <v>35</v>
      </c>
      <c r="B100" s="5">
        <v>6</v>
      </c>
    </row>
    <row r="101" spans="1:2" x14ac:dyDescent="0.15">
      <c r="A101" s="14" t="s">
        <v>36</v>
      </c>
      <c r="B101" s="5">
        <v>4</v>
      </c>
    </row>
    <row r="102" spans="1:2" x14ac:dyDescent="0.15">
      <c r="A102" s="14" t="s">
        <v>37</v>
      </c>
      <c r="B102" s="5">
        <v>1</v>
      </c>
    </row>
    <row r="103" spans="1:2" x14ac:dyDescent="0.15">
      <c r="A103" s="53" t="s">
        <v>38</v>
      </c>
      <c r="B103" s="8">
        <v>1</v>
      </c>
    </row>
    <row r="104" spans="1:2" x14ac:dyDescent="0.15">
      <c r="A104" s="53" t="s">
        <v>76</v>
      </c>
      <c r="B104" s="8"/>
    </row>
    <row r="105" spans="1:2" x14ac:dyDescent="0.15">
      <c r="A105" s="14" t="s">
        <v>39</v>
      </c>
      <c r="B105" s="5">
        <v>1</v>
      </c>
    </row>
    <row r="106" spans="1:2" x14ac:dyDescent="0.15">
      <c r="A106" s="14" t="s">
        <v>104</v>
      </c>
      <c r="B106" s="10">
        <v>0</v>
      </c>
    </row>
    <row r="107" spans="1:2" x14ac:dyDescent="0.15">
      <c r="A107" s="53" t="s">
        <v>76</v>
      </c>
      <c r="B107" s="8"/>
    </row>
    <row r="108" spans="1:2" x14ac:dyDescent="0.15">
      <c r="A108" s="4" t="s">
        <v>40</v>
      </c>
      <c r="B108" s="5">
        <v>1</v>
      </c>
    </row>
    <row r="109" spans="1:2" x14ac:dyDescent="0.15">
      <c r="A109" s="4" t="s">
        <v>101</v>
      </c>
      <c r="B109" s="5">
        <v>0</v>
      </c>
    </row>
    <row r="110" spans="1:2" x14ac:dyDescent="0.15">
      <c r="A110" s="53" t="s">
        <v>76</v>
      </c>
      <c r="B110" s="8"/>
    </row>
    <row r="111" spans="1:2" x14ac:dyDescent="0.15">
      <c r="A111" s="14" t="s">
        <v>41</v>
      </c>
      <c r="B111" s="5">
        <v>1</v>
      </c>
    </row>
    <row r="112" spans="1:2" x14ac:dyDescent="0.15">
      <c r="A112" s="14" t="s">
        <v>102</v>
      </c>
      <c r="B112" s="10">
        <v>0</v>
      </c>
    </row>
    <row r="113" spans="1:2" x14ac:dyDescent="0.15">
      <c r="A113" s="53" t="s">
        <v>42</v>
      </c>
      <c r="B113" s="8">
        <v>1</v>
      </c>
    </row>
    <row r="114" spans="1:2" x14ac:dyDescent="0.15">
      <c r="A114" s="53" t="s">
        <v>76</v>
      </c>
      <c r="B114" s="8"/>
    </row>
    <row r="115" spans="1:2" x14ac:dyDescent="0.15">
      <c r="A115" s="4" t="s">
        <v>43</v>
      </c>
      <c r="B115" s="5">
        <v>1</v>
      </c>
    </row>
    <row r="116" spans="1:2" x14ac:dyDescent="0.15">
      <c r="A116" s="4" t="s">
        <v>103</v>
      </c>
      <c r="B116" s="13">
        <v>0</v>
      </c>
    </row>
    <row r="117" spans="1:2" x14ac:dyDescent="0.15">
      <c r="A117" s="53" t="s">
        <v>76</v>
      </c>
      <c r="B117" s="8"/>
    </row>
    <row r="118" spans="1:2" x14ac:dyDescent="0.15">
      <c r="A118" s="14" t="s">
        <v>44</v>
      </c>
      <c r="B118" s="5">
        <v>1</v>
      </c>
    </row>
    <row r="119" spans="1:2" x14ac:dyDescent="0.15">
      <c r="A119" s="14" t="s">
        <v>105</v>
      </c>
      <c r="B119" s="13">
        <v>0</v>
      </c>
    </row>
    <row r="120" spans="1:2" x14ac:dyDescent="0.15">
      <c r="A120" s="53" t="s">
        <v>76</v>
      </c>
      <c r="B120" s="8"/>
    </row>
    <row r="121" spans="1:2" x14ac:dyDescent="0.15">
      <c r="A121" s="14" t="s">
        <v>45</v>
      </c>
      <c r="B121" s="5">
        <v>1</v>
      </c>
    </row>
    <row r="122" spans="1:2" x14ac:dyDescent="0.15">
      <c r="A122" s="14" t="s">
        <v>106</v>
      </c>
      <c r="B122" s="13">
        <v>0</v>
      </c>
    </row>
    <row r="123" spans="1:2" x14ac:dyDescent="0.15">
      <c r="A123" s="3" t="s">
        <v>46</v>
      </c>
      <c r="B123" s="3">
        <v>9</v>
      </c>
    </row>
    <row r="124" spans="1:2" x14ac:dyDescent="0.15">
      <c r="A124" s="15" t="s">
        <v>47</v>
      </c>
      <c r="B124" s="9">
        <v>4</v>
      </c>
    </row>
    <row r="125" spans="1:2" x14ac:dyDescent="0.15">
      <c r="A125" s="15" t="s">
        <v>5</v>
      </c>
      <c r="B125" s="9"/>
    </row>
    <row r="126" spans="1:2" x14ac:dyDescent="0.15">
      <c r="A126" s="4" t="s">
        <v>55</v>
      </c>
      <c r="B126" s="5"/>
    </row>
    <row r="127" spans="1:2" x14ac:dyDescent="0.15">
      <c r="A127" s="53" t="s">
        <v>76</v>
      </c>
      <c r="B127" s="8"/>
    </row>
    <row r="128" spans="1:2" x14ac:dyDescent="0.15">
      <c r="A128" s="14" t="s">
        <v>78</v>
      </c>
      <c r="B128" s="13"/>
    </row>
    <row r="129" spans="1:2" x14ac:dyDescent="0.15">
      <c r="A129" s="14" t="s">
        <v>130</v>
      </c>
      <c r="B129" s="13">
        <v>0</v>
      </c>
    </row>
    <row r="130" spans="1:2" x14ac:dyDescent="0.15">
      <c r="A130" s="4" t="s">
        <v>107</v>
      </c>
      <c r="B130" s="5">
        <v>4</v>
      </c>
    </row>
    <row r="131" spans="1:2" x14ac:dyDescent="0.15">
      <c r="A131" s="4" t="s">
        <v>108</v>
      </c>
      <c r="B131" s="5">
        <v>6</v>
      </c>
    </row>
    <row r="132" spans="1:2" x14ac:dyDescent="0.15">
      <c r="A132" s="4" t="s">
        <v>109</v>
      </c>
      <c r="B132" s="5">
        <v>8</v>
      </c>
    </row>
    <row r="133" spans="1:2" x14ac:dyDescent="0.15">
      <c r="A133" s="4" t="s">
        <v>110</v>
      </c>
      <c r="B133" s="5">
        <v>10</v>
      </c>
    </row>
    <row r="134" spans="1:2" x14ac:dyDescent="0.15">
      <c r="A134" s="4" t="s">
        <v>111</v>
      </c>
      <c r="B134" s="5"/>
    </row>
    <row r="135" spans="1:2" x14ac:dyDescent="0.15">
      <c r="A135" s="53" t="s">
        <v>76</v>
      </c>
      <c r="B135" s="8"/>
    </row>
    <row r="136" spans="1:2" x14ac:dyDescent="0.15">
      <c r="A136" s="4" t="s">
        <v>119</v>
      </c>
      <c r="B136" s="13"/>
    </row>
    <row r="137" spans="1:2" x14ac:dyDescent="0.15">
      <c r="A137" s="4" t="s">
        <v>129</v>
      </c>
      <c r="B137" s="13">
        <v>0</v>
      </c>
    </row>
    <row r="138" spans="1:2" x14ac:dyDescent="0.15">
      <c r="A138" s="4" t="s">
        <v>112</v>
      </c>
      <c r="B138" s="5">
        <v>4</v>
      </c>
    </row>
    <row r="139" spans="1:2" x14ac:dyDescent="0.15">
      <c r="A139" s="4" t="s">
        <v>113</v>
      </c>
      <c r="B139" s="5">
        <v>6</v>
      </c>
    </row>
    <row r="140" spans="1:2" x14ac:dyDescent="0.15">
      <c r="A140" s="4" t="s">
        <v>114</v>
      </c>
      <c r="B140" s="5">
        <v>8</v>
      </c>
    </row>
    <row r="141" spans="1:2" x14ac:dyDescent="0.15">
      <c r="A141" s="4" t="s">
        <v>115</v>
      </c>
      <c r="B141" s="5">
        <v>10</v>
      </c>
    </row>
    <row r="142" spans="1:2" x14ac:dyDescent="0.15">
      <c r="A142" s="14" t="s">
        <v>116</v>
      </c>
      <c r="B142" s="5"/>
    </row>
    <row r="143" spans="1:2" x14ac:dyDescent="0.15">
      <c r="A143" s="53" t="s">
        <v>76</v>
      </c>
      <c r="B143" s="8"/>
    </row>
    <row r="144" spans="1:2" x14ac:dyDescent="0.15">
      <c r="A144" s="14" t="s">
        <v>120</v>
      </c>
      <c r="B144" s="13"/>
    </row>
    <row r="145" spans="1:2" x14ac:dyDescent="0.15">
      <c r="A145" s="14" t="s">
        <v>128</v>
      </c>
      <c r="B145" s="13">
        <v>0</v>
      </c>
    </row>
    <row r="146" spans="1:2" x14ac:dyDescent="0.15">
      <c r="A146" s="14" t="s">
        <v>117</v>
      </c>
      <c r="B146" s="5">
        <v>4</v>
      </c>
    </row>
    <row r="147" spans="1:2" x14ac:dyDescent="0.15">
      <c r="A147" s="14" t="s">
        <v>112</v>
      </c>
      <c r="B147" s="5">
        <v>6</v>
      </c>
    </row>
    <row r="148" spans="1:2" x14ac:dyDescent="0.15">
      <c r="A148" s="14" t="s">
        <v>113</v>
      </c>
      <c r="B148" s="5">
        <v>8</v>
      </c>
    </row>
    <row r="149" spans="1:2" x14ac:dyDescent="0.15">
      <c r="A149" s="14" t="s">
        <v>118</v>
      </c>
      <c r="B149" s="5">
        <v>10</v>
      </c>
    </row>
    <row r="150" spans="1:2" x14ac:dyDescent="0.15">
      <c r="A150" s="15" t="s">
        <v>48</v>
      </c>
      <c r="B150" s="9">
        <v>4</v>
      </c>
    </row>
    <row r="151" spans="1:2" x14ac:dyDescent="0.15">
      <c r="A151" s="14" t="s">
        <v>55</v>
      </c>
      <c r="B151" s="5"/>
    </row>
    <row r="152" spans="1:2" x14ac:dyDescent="0.15">
      <c r="A152" s="53" t="s">
        <v>76</v>
      </c>
      <c r="B152" s="8"/>
    </row>
    <row r="153" spans="1:2" x14ac:dyDescent="0.15">
      <c r="A153" s="14" t="s">
        <v>78</v>
      </c>
      <c r="B153" s="13"/>
    </row>
    <row r="154" spans="1:2" x14ac:dyDescent="0.15">
      <c r="A154" s="14" t="s">
        <v>127</v>
      </c>
      <c r="B154" s="13">
        <v>0</v>
      </c>
    </row>
    <row r="155" spans="1:2" x14ac:dyDescent="0.15">
      <c r="A155" s="14" t="s">
        <v>117</v>
      </c>
      <c r="B155" s="5">
        <v>4</v>
      </c>
    </row>
    <row r="156" spans="1:2" x14ac:dyDescent="0.15">
      <c r="A156" s="14" t="s">
        <v>122</v>
      </c>
      <c r="B156" s="5">
        <v>6</v>
      </c>
    </row>
    <row r="157" spans="1:2" x14ac:dyDescent="0.15">
      <c r="A157" s="14" t="s">
        <v>123</v>
      </c>
      <c r="B157" s="5">
        <v>8</v>
      </c>
    </row>
    <row r="158" spans="1:2" x14ac:dyDescent="0.15">
      <c r="A158" s="14" t="s">
        <v>124</v>
      </c>
      <c r="B158" s="5">
        <v>10</v>
      </c>
    </row>
    <row r="159" spans="1:2" x14ac:dyDescent="0.15">
      <c r="A159" s="14" t="s">
        <v>56</v>
      </c>
      <c r="B159" s="5"/>
    </row>
    <row r="160" spans="1:2" x14ac:dyDescent="0.15">
      <c r="A160" s="53" t="s">
        <v>76</v>
      </c>
      <c r="B160" s="8"/>
    </row>
    <row r="161" spans="1:2" x14ac:dyDescent="0.15">
      <c r="A161" s="14" t="s">
        <v>121</v>
      </c>
      <c r="B161" s="13"/>
    </row>
    <row r="162" spans="1:2" x14ac:dyDescent="0.15">
      <c r="A162" s="14" t="s">
        <v>126</v>
      </c>
      <c r="B162" s="13">
        <v>0</v>
      </c>
    </row>
    <row r="163" spans="1:2" x14ac:dyDescent="0.15">
      <c r="A163" s="14" t="s">
        <v>125</v>
      </c>
      <c r="B163" s="5">
        <v>4</v>
      </c>
    </row>
    <row r="164" spans="1:2" x14ac:dyDescent="0.15">
      <c r="A164" s="14" t="s">
        <v>122</v>
      </c>
      <c r="B164" s="5">
        <v>6</v>
      </c>
    </row>
    <row r="165" spans="1:2" x14ac:dyDescent="0.15">
      <c r="A165" s="14" t="s">
        <v>123</v>
      </c>
      <c r="B165" s="5">
        <v>8</v>
      </c>
    </row>
    <row r="166" spans="1:2" x14ac:dyDescent="0.15">
      <c r="A166" s="14" t="s">
        <v>124</v>
      </c>
      <c r="B166" s="5">
        <v>10</v>
      </c>
    </row>
    <row r="167" spans="1:2" x14ac:dyDescent="0.15">
      <c r="A167" s="53" t="s">
        <v>49</v>
      </c>
      <c r="B167" s="8">
        <v>1</v>
      </c>
    </row>
    <row r="168" spans="1:2" x14ac:dyDescent="0.15">
      <c r="A168" s="53" t="s">
        <v>76</v>
      </c>
      <c r="B168" s="8"/>
    </row>
    <row r="169" spans="1:2" x14ac:dyDescent="0.15">
      <c r="A169" s="14" t="s">
        <v>50</v>
      </c>
      <c r="B169" s="5">
        <v>6</v>
      </c>
    </row>
    <row r="170" spans="1:2" x14ac:dyDescent="0.15">
      <c r="A170" s="14" t="s">
        <v>51</v>
      </c>
      <c r="B170" s="5">
        <v>4</v>
      </c>
    </row>
    <row r="171" spans="1:2" x14ac:dyDescent="0.15">
      <c r="A171" s="14" t="s">
        <v>52</v>
      </c>
      <c r="B171" s="5">
        <v>3</v>
      </c>
    </row>
    <row r="172" spans="1:2" x14ac:dyDescent="0.15">
      <c r="A172" s="14" t="s">
        <v>53</v>
      </c>
      <c r="B172" s="5">
        <v>2</v>
      </c>
    </row>
    <row r="173" spans="1:2" x14ac:dyDescent="0.15">
      <c r="A173" s="14" t="s">
        <v>54</v>
      </c>
      <c r="B173" s="5">
        <v>1</v>
      </c>
    </row>
  </sheetData>
  <sheetProtection algorithmName="SHA-512" hashValue="BsMy/ghs2RYq30rhTklaWRCxhjMsRaF5VnIWi5dypB+VkjnSzff7r/hpwew3rFLSyazs7BwJbW1jKRT3rfiE6g==" saltValue="y5S1PFoTebSV8HRWZ+ycEA=="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samoocenjevanje projekta</vt:lpstr>
      <vt:lpstr>OP</vt:lpstr>
      <vt:lpstr>OPIF</vt:lpstr>
      <vt:lpstr>REZULTATI_SKUPNO</vt:lpstr>
      <vt:lpstr>šifranti</vt:lpstr>
    </vt:vector>
  </TitlesOfParts>
  <Company>SID Banka 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2020-01-10T14:05:29Z</cp:lastPrinted>
  <dcterms:created xsi:type="dcterms:W3CDTF">2020-01-10T13:37:57Z</dcterms:created>
  <dcterms:modified xsi:type="dcterms:W3CDTF">2020-01-30T08:41:00Z</dcterms:modified>
</cp:coreProperties>
</file>