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I:\Javno narocanje\FOF PG\FOF PG RRI za MSP - 2\"/>
    </mc:Choice>
  </mc:AlternateContent>
  <xr:revisionPtr revIDLastSave="0" documentId="8_{65DC5094-77BD-4F75-8810-043C884B5716}" xr6:coauthVersionLast="46" xr6:coauthVersionMax="46" xr10:uidLastSave="{00000000-0000-0000-0000-000000000000}"/>
  <bookViews>
    <workbookView xWindow="7125" yWindow="2145" windowWidth="22350" windowHeight="11760" activeTab="1" xr2:uid="{00000000-000D-0000-FFFF-FFFF00000000}"/>
  </bookViews>
  <sheets>
    <sheet name="plan plasmajev" sheetId="7" r:id="rId1"/>
    <sheet name="plan plasmaje_vzorecMINIMUM" sheetId="9" r:id="rId2"/>
    <sheet name="plan plasmaje_vzorec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9" l="1"/>
  <c r="L11" i="9" s="1"/>
  <c r="K10" i="9"/>
  <c r="K11" i="9" s="1"/>
  <c r="J10" i="9"/>
  <c r="J11" i="9" s="1"/>
  <c r="I10" i="9"/>
  <c r="I11" i="9" s="1"/>
  <c r="H10" i="9"/>
  <c r="H11" i="9" s="1"/>
  <c r="G10" i="9"/>
  <c r="G11" i="9" s="1"/>
  <c r="F10" i="9"/>
  <c r="F11" i="9" s="1"/>
  <c r="E10" i="9"/>
  <c r="E11" i="9" s="1"/>
  <c r="D10" i="9"/>
  <c r="D11" i="9" s="1"/>
  <c r="D11" i="7" l="1"/>
  <c r="E10" i="7"/>
  <c r="E11" i="7" s="1"/>
  <c r="D10" i="7"/>
  <c r="D10" i="8"/>
  <c r="D11" i="8" s="1"/>
  <c r="G10" i="8" l="1"/>
  <c r="F10" i="8"/>
  <c r="F11" i="8" s="1"/>
  <c r="E10" i="8"/>
  <c r="E11" i="8" s="1"/>
  <c r="I10" i="8"/>
  <c r="I11" i="8" s="1"/>
  <c r="L10" i="8"/>
  <c r="L11" i="8" s="1"/>
  <c r="K10" i="8"/>
  <c r="K11" i="8" s="1"/>
  <c r="J10" i="8"/>
  <c r="J11" i="8" s="1"/>
  <c r="H10" i="8"/>
  <c r="H11" i="8" s="1"/>
  <c r="G11" i="8"/>
  <c r="H10" i="7"/>
  <c r="G10" i="7"/>
  <c r="F10" i="7"/>
  <c r="G11" i="7" l="1"/>
  <c r="F11" i="7"/>
  <c r="H11" i="7"/>
  <c r="J10" i="7"/>
  <c r="J11" i="7" s="1"/>
  <c r="I10" i="7"/>
  <c r="I11" i="7" s="1"/>
  <c r="K10" i="7"/>
  <c r="K11" i="7" s="1"/>
  <c r="L10" i="7"/>
  <c r="L11" i="7" s="1"/>
</calcChain>
</file>

<file path=xl/sharedStrings.xml><?xml version="1.0" encoding="utf-8"?>
<sst xmlns="http://schemas.openxmlformats.org/spreadsheetml/2006/main" count="95" uniqueCount="33">
  <si>
    <t>Presečni dan</t>
  </si>
  <si>
    <t>Jamstvena kvota</t>
  </si>
  <si>
    <t>A</t>
  </si>
  <si>
    <t>Poraba Sproščene jamstvene kvote - licitirani kumulativni % (cela števila brez decimalnih mest)</t>
  </si>
  <si>
    <t>B</t>
  </si>
  <si>
    <t>Poraba Sproščene jamstvene kvote-minimalni kumulativni %</t>
  </si>
  <si>
    <t>C</t>
  </si>
  <si>
    <t>Poraba Sproščene jamstvene kvote v EUR - licitirano kumulativno v EUR</t>
  </si>
  <si>
    <t>D</t>
  </si>
  <si>
    <t>Plasiranje kreditov do končnih prejemnikov - licitirano kumulativno v EUR</t>
  </si>
  <si>
    <t>Navodila za izpolnjevanje:</t>
  </si>
  <si>
    <t>Izpolnite siva polja (vrstica A).</t>
  </si>
  <si>
    <t xml:space="preserve">Sproščena jamstvena kvota je del jamstvene kvote, s katerim Izvajalec finančnega instrumenta do izteka Jamčevalnega obdobja jamči Finančni instituciji, da ji bo na podlagi Zahtevka za unovčitev jamstva za namen kritja Izgube  izplačal sredstva v višini 62,5% glavnic Kreditov, ki so že ali bodo uvrščeni v Portfelj. </t>
  </si>
  <si>
    <t>Finančna institucija mora do Presečnih datumov izplačati Končnim prejemnikom glavnice kreditov kritih z jamstvom, pri čemer vrednost jamstva ustreza najmanj navedenemu odstotku Sproščene jamstvene kvote - minimalni kumulativni % (vrstica B) na navedeni presečni datum.</t>
  </si>
  <si>
    <t>Uspešnost Finančne institucije pri plasiranju kreditov se bo ocenjevala glede na presežek licitiranih kumulativnih % porabe Sproščene jamstvene kvote nad minimalnimi kumulativnimi %.</t>
  </si>
  <si>
    <t>Finančna institucija prejme točke iz naslova plana plasmajev, v kolikor % navedeni v vrstici A zgornje tabele na presečne datume presegajo minimalne % navedene v vrstici B.</t>
  </si>
  <si>
    <t>Finančna institucija mora izpolniti vsa polja v vrstici A zgornje tabele, neglede na to, ali se nanašajo na presečne datume ali ne.</t>
  </si>
  <si>
    <t>Plan plasmajev - Portfeljske garancije za RRI za MSP</t>
  </si>
  <si>
    <t xml:space="preserve">Primer preračuna minimalnih % v EUR vrednosti EKP sredstev in kreditov:  </t>
  </si>
  <si>
    <t>Če finančna institucija na ta presečni datum licitira plasiranja enaka minimalnemu odstotku (kot je primer v tabeli), za ta presečni datum ne prejme nobenih poenov.</t>
  </si>
  <si>
    <t>Jamstvena kvota znaša 9.440.000 EUR</t>
  </si>
  <si>
    <t>Finančna institucija je v okviru prvega obrok jamstvene kvote prejela 32,5% jamstvene kvote, kar ustreza 3.068.000 EUR (Sproščena jamstvena kvota).</t>
  </si>
  <si>
    <r>
      <t xml:space="preserve">Finančna institucija mora do 31.12.2021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30% Sproščene jamstvene kvote, torej 1.472.640 EUR (kar se izračuna po formuli: 3.068.000*0,30/0,625).</t>
    </r>
  </si>
  <si>
    <t>Finančna institucija je v okviru drugega obrok jamstvene kvote prejela nadaljnjih 33,4% jamstvene kvote, kar ustreza skupni Sproščeni jamstveni kvoti 6.220.960 EUR (9.440.000*(0,325+0,334)).</t>
  </si>
  <si>
    <r>
      <t xml:space="preserve">Finančna institucija mora do 31.3.2022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 30</t>
    </r>
    <r>
      <rPr>
        <sz val="14"/>
        <color theme="1"/>
        <rFont val="Calibri"/>
        <family val="2"/>
        <charset val="238"/>
        <scheme val="minor"/>
      </rPr>
      <t>% Sproščene jamstvene kvote, torej 2.986.061 EUR (kar se izračuna po formuli: 6.220.960*0,30/0,625).</t>
    </r>
  </si>
  <si>
    <t>Če finančna institucija na ta presečni datum licitira plasiranja v višini 31% Sproščene jamstvene kvote (1 odstotni točko nad minimumom), za ta presečni datum prejme dva poena in mora do tega datuma plasirati kredite v višini 3.085.596 EUR (6.220.960*0,31/0,625).</t>
  </si>
  <si>
    <r>
      <t xml:space="preserve">Finančna institucija mora do 30.6.2022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90% Sproščene jamstvene kvote, torej 8.958.182 EUR (kar se izračuna po formuli: 6.220.960*0,90/0,625).</t>
    </r>
  </si>
  <si>
    <t>Finančna institucija je v okviru tretjega obroka prejme preostanek jamstvene kvote, kar ustreza skupni Sproščeni jamstveni kvoti 9.440.000 EUR.</t>
  </si>
  <si>
    <r>
      <t xml:space="preserve">Finančna institucija mora do 31.3.2023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79% Sproščene jamstvene kvote, torej 11.932.160 EUR (kar se izračuna po formuli: 9.440.000*0,79/0,625).</t>
    </r>
  </si>
  <si>
    <t>Če finančna institucija na ta presečni datum licitira plasiranja v višini 81% Sproščene jamstvene kvote (2 odstotni točki nad minimumom), za ta presečni datum prejme en poen in mora do tega datuma plasirati kredite v višini 12.234.240 EUR (9.440.000*0,81/0,625).</t>
  </si>
  <si>
    <r>
      <t xml:space="preserve">Finančna institucija mora do 30.6.2023 izplačati končnim prejemnikom glavnice kreditov, katerih jamstvo ustreza </t>
    </r>
    <r>
      <rPr>
        <u/>
        <sz val="14"/>
        <color theme="1"/>
        <rFont val="Calibri"/>
        <family val="2"/>
        <charset val="238"/>
        <scheme val="minor"/>
      </rPr>
      <t>najmanj</t>
    </r>
    <r>
      <rPr>
        <sz val="14"/>
        <color theme="1"/>
        <rFont val="Calibri"/>
        <family val="2"/>
        <charset val="238"/>
        <scheme val="minor"/>
      </rPr>
      <t xml:space="preserve"> 90% Sproščene jamstvene kvote, torej 13.593.600 EUR (kar se izračuna po formuli: 9.440.000*0,90/0,625).</t>
    </r>
  </si>
  <si>
    <t>Če finančna institucija na ta presečni datum licitira plasiranja v višini 92% (2 odstotni točki nad minimumom), za ta presečni datum prejme dva poena in mora do tega datuma plasirati kredite v višini 13.895.680 EUR (9.440.000*0,92/0,625).</t>
  </si>
  <si>
    <t>Finančna institucija mora do 31.12.2023 končnim prejemnikom izplačati glavnice kreditov, katerih jamstvo ustreza 100% Sproščene jamstvene kvote, torej 15.104.000 EUR glavnic kreditov.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</si>
</sst>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4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sz val="14"/>
      <name val="Calibri"/>
      <family val="2"/>
      <charset val="238"/>
    </font>
    <font>
      <u/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EA9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4" borderId="0" xfId="0" applyFont="1" applyFill="1"/>
    <xf numFmtId="0" fontId="1" fillId="0" borderId="0" xfId="0" applyFont="1"/>
    <xf numFmtId="0" fontId="2" fillId="5" borderId="0" xfId="0" applyFont="1" applyFill="1"/>
    <xf numFmtId="0" fontId="1" fillId="5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right" vertical="center" wrapText="1"/>
    </xf>
    <xf numFmtId="14" fontId="5" fillId="2" borderId="7" xfId="0" applyNumberFormat="1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9" fontId="3" fillId="6" borderId="4" xfId="0" applyNumberFormat="1" applyFont="1" applyFill="1" applyBorder="1" applyAlignment="1" applyProtection="1">
      <alignment horizontal="center" vertical="center" wrapText="1"/>
      <protection locked="0"/>
    </xf>
    <xf numFmtId="9" fontId="5" fillId="5" borderId="4" xfId="0" applyNumberFormat="1" applyFont="1" applyFill="1" applyBorder="1" applyAlignment="1">
      <alignment horizontal="center" vertical="center" wrapText="1"/>
    </xf>
    <xf numFmtId="9" fontId="1" fillId="5" borderId="4" xfId="0" applyNumberFormat="1" applyFont="1" applyFill="1" applyBorder="1" applyAlignment="1">
      <alignment horizontal="center" wrapText="1"/>
    </xf>
    <xf numFmtId="3" fontId="6" fillId="5" borderId="4" xfId="0" applyNumberFormat="1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wrapText="1"/>
    </xf>
    <xf numFmtId="9" fontId="5" fillId="5" borderId="0" xfId="0" applyNumberFormat="1" applyFont="1" applyFill="1" applyAlignment="1">
      <alignment horizontal="center" vertical="center" wrapText="1"/>
    </xf>
    <xf numFmtId="9" fontId="1" fillId="5" borderId="0" xfId="0" applyNumberFormat="1" applyFont="1" applyFill="1" applyAlignment="1">
      <alignment horizontal="center" wrapText="1"/>
    </xf>
    <xf numFmtId="0" fontId="7" fillId="0" borderId="0" xfId="0" applyFont="1"/>
    <xf numFmtId="0" fontId="1" fillId="6" borderId="0" xfId="0" applyFont="1" applyFill="1"/>
    <xf numFmtId="0" fontId="8" fillId="0" borderId="0" xfId="0" applyFont="1"/>
    <xf numFmtId="3" fontId="1" fillId="0" borderId="0" xfId="0" applyNumberFormat="1" applyFont="1"/>
    <xf numFmtId="14" fontId="9" fillId="2" borderId="7" xfId="0" applyNumberFormat="1" applyFont="1" applyFill="1" applyBorder="1" applyAlignment="1">
      <alignment horizontal="right" vertical="center" wrapText="1"/>
    </xf>
    <xf numFmtId="3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9" fontId="10" fillId="5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163283</xdr:colOff>
      <xdr:row>0</xdr:row>
      <xdr:rowOff>0</xdr:rowOff>
    </xdr:from>
    <xdr:to>
      <xdr:col>4</xdr:col>
      <xdr:colOff>536663</xdr:colOff>
      <xdr:row>1</xdr:row>
      <xdr:rowOff>15239</xdr:rowOff>
    </xdr:to>
    <xdr:pic>
      <xdr:nvPicPr>
        <xdr:cNvPr id="6" name="Picture 2" descr="sid_logo.gif">
          <a:extLst>
            <a:ext uri="{FF2B5EF4-FFF2-40B4-BE49-F238E27FC236}">
              <a16:creationId xmlns:a16="http://schemas.microsoft.com/office/drawing/2014/main" id="{E4677C05-98A4-44D3-A550-DD3A17813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454" y="0"/>
          <a:ext cx="3954780" cy="96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353783</xdr:colOff>
      <xdr:row>0</xdr:row>
      <xdr:rowOff>76200</xdr:rowOff>
    </xdr:from>
    <xdr:to>
      <xdr:col>6</xdr:col>
      <xdr:colOff>835748</xdr:colOff>
      <xdr:row>0</xdr:row>
      <xdr:rowOff>807720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1195C3B-8DB2-4F52-A4A5-F73C05F3936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9040" y="76200"/>
          <a:ext cx="1559651" cy="731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159203</xdr:colOff>
      <xdr:row>0</xdr:row>
      <xdr:rowOff>1</xdr:rowOff>
    </xdr:from>
    <xdr:to>
      <xdr:col>4</xdr:col>
      <xdr:colOff>532583</xdr:colOff>
      <xdr:row>1</xdr:row>
      <xdr:rowOff>15240</xdr:rowOff>
    </xdr:to>
    <xdr:pic>
      <xdr:nvPicPr>
        <xdr:cNvPr id="2" name="Picture 2" descr="sid_logo.gif">
          <a:extLst>
            <a:ext uri="{FF2B5EF4-FFF2-40B4-BE49-F238E27FC236}">
              <a16:creationId xmlns:a16="http://schemas.microsoft.com/office/drawing/2014/main" id="{2604CF79-E3E5-497D-9F50-F4C38DBE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4083" y="1"/>
          <a:ext cx="3962400" cy="9601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349703</xdr:colOff>
      <xdr:row>0</xdr:row>
      <xdr:rowOff>76201</xdr:rowOff>
    </xdr:from>
    <xdr:to>
      <xdr:col>6</xdr:col>
      <xdr:colOff>831668</xdr:colOff>
      <xdr:row>0</xdr:row>
      <xdr:rowOff>807721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7FE8BB-78F3-4BBE-87C1-99D994554E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8023" y="76201"/>
          <a:ext cx="1556385" cy="7315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159203</xdr:colOff>
      <xdr:row>0</xdr:row>
      <xdr:rowOff>1</xdr:rowOff>
    </xdr:from>
    <xdr:to>
      <xdr:col>4</xdr:col>
      <xdr:colOff>532583</xdr:colOff>
      <xdr:row>1</xdr:row>
      <xdr:rowOff>15240</xdr:rowOff>
    </xdr:to>
    <xdr:pic>
      <xdr:nvPicPr>
        <xdr:cNvPr id="2" name="Picture 2" descr="sid_logo.gif">
          <a:extLst>
            <a:ext uri="{FF2B5EF4-FFF2-40B4-BE49-F238E27FC236}">
              <a16:creationId xmlns:a16="http://schemas.microsoft.com/office/drawing/2014/main" id="{8C73F7F2-5A5B-41DF-B61A-3F86B26A8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5374" y="1"/>
          <a:ext cx="3954780" cy="9622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349703</xdr:colOff>
      <xdr:row>0</xdr:row>
      <xdr:rowOff>76201</xdr:rowOff>
    </xdr:from>
    <xdr:to>
      <xdr:col>6</xdr:col>
      <xdr:colOff>831668</xdr:colOff>
      <xdr:row>0</xdr:row>
      <xdr:rowOff>807721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D4CFF8-5DCA-4071-83DD-CD00B25D47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4960" y="76201"/>
          <a:ext cx="1559651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B49E9-B306-489F-B0DD-63DF3CB49FAC}">
  <sheetPr>
    <tabColor theme="4" tint="0.59999389629810485"/>
  </sheetPr>
  <dimension ref="B1:T31"/>
  <sheetViews>
    <sheetView zoomScale="70" zoomScaleNormal="70" workbookViewId="0">
      <selection activeCell="N10" sqref="N10"/>
    </sheetView>
  </sheetViews>
  <sheetFormatPr defaultColWidth="9.140625" defaultRowHeight="18.75" x14ac:dyDescent="0.3"/>
  <cols>
    <col min="1" max="1" width="9.140625" style="2"/>
    <col min="2" max="2" width="4.7109375" style="2" customWidth="1"/>
    <col min="3" max="3" width="34.7109375" style="2" customWidth="1"/>
    <col min="4" max="4" width="17.7109375" style="2" customWidth="1"/>
    <col min="5" max="17" width="15.7109375" style="2" customWidth="1"/>
    <col min="18" max="18" width="12.7109375" style="2" bestFit="1" customWidth="1"/>
    <col min="19" max="19" width="14.28515625" style="2" bestFit="1" customWidth="1"/>
    <col min="20" max="20" width="14.85546875" style="2" customWidth="1"/>
    <col min="21" max="21" width="5.85546875" style="2" customWidth="1"/>
    <col min="22" max="16384" width="9.140625" style="2"/>
  </cols>
  <sheetData>
    <row r="1" spans="2:17" ht="74.4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3.25" x14ac:dyDescent="0.35"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7" ht="19.5" thickBot="1" x14ac:dyDescent="0.35"/>
    <row r="4" spans="2:17" ht="19.5" thickBot="1" x14ac:dyDescent="0.35">
      <c r="B4" s="2" t="s">
        <v>1</v>
      </c>
      <c r="D4" s="24">
        <v>9440000</v>
      </c>
    </row>
    <row r="5" spans="2:17" ht="19.5" thickBot="1" x14ac:dyDescent="0.35">
      <c r="D5" s="4"/>
    </row>
    <row r="6" spans="2:17" ht="38.25" thickBot="1" x14ac:dyDescent="0.35">
      <c r="B6" s="26"/>
      <c r="C6" s="28"/>
      <c r="D6" s="5" t="s">
        <v>0</v>
      </c>
      <c r="E6" s="5" t="s">
        <v>0</v>
      </c>
      <c r="F6" s="5" t="s">
        <v>0</v>
      </c>
      <c r="G6" s="5"/>
      <c r="H6" s="5"/>
      <c r="I6" s="5" t="s">
        <v>0</v>
      </c>
      <c r="J6" s="5" t="s">
        <v>0</v>
      </c>
      <c r="K6" s="5"/>
      <c r="L6" s="5" t="s">
        <v>0</v>
      </c>
    </row>
    <row r="7" spans="2:17" x14ac:dyDescent="0.3">
      <c r="B7" s="27"/>
      <c r="C7" s="29"/>
      <c r="D7" s="7">
        <v>44561</v>
      </c>
      <c r="E7" s="7">
        <v>44651</v>
      </c>
      <c r="F7" s="7">
        <v>44742</v>
      </c>
      <c r="G7" s="23">
        <v>44834</v>
      </c>
      <c r="H7" s="6">
        <v>44926</v>
      </c>
      <c r="I7" s="7">
        <v>45016</v>
      </c>
      <c r="J7" s="7">
        <v>45107</v>
      </c>
      <c r="K7" s="6">
        <v>45199</v>
      </c>
      <c r="L7" s="7">
        <v>45291</v>
      </c>
    </row>
    <row r="8" spans="2:17" ht="75" x14ac:dyDescent="0.3">
      <c r="B8" s="8" t="s">
        <v>2</v>
      </c>
      <c r="C8" s="9" t="s">
        <v>3</v>
      </c>
      <c r="D8" s="10"/>
      <c r="E8" s="10"/>
      <c r="F8" s="10"/>
      <c r="G8" s="10"/>
      <c r="H8" s="10"/>
      <c r="I8" s="10"/>
      <c r="J8" s="10"/>
      <c r="K8" s="10"/>
      <c r="L8" s="10"/>
      <c r="N8"/>
    </row>
    <row r="9" spans="2:17" ht="56.25" x14ac:dyDescent="0.3">
      <c r="B9" s="8" t="s">
        <v>4</v>
      </c>
      <c r="C9" s="9" t="s">
        <v>5</v>
      </c>
      <c r="D9" s="11">
        <v>0.3</v>
      </c>
      <c r="E9" s="11">
        <v>0.3</v>
      </c>
      <c r="F9" s="11">
        <v>0.9</v>
      </c>
      <c r="G9" s="11"/>
      <c r="H9" s="12"/>
      <c r="I9" s="11">
        <v>0.79</v>
      </c>
      <c r="J9" s="11">
        <v>0.9</v>
      </c>
      <c r="K9" s="12"/>
      <c r="L9" s="11">
        <v>1</v>
      </c>
      <c r="N9"/>
    </row>
    <row r="10" spans="2:17" ht="56.25" x14ac:dyDescent="0.3">
      <c r="B10" s="8" t="s">
        <v>6</v>
      </c>
      <c r="C10" s="9" t="s">
        <v>7</v>
      </c>
      <c r="D10" s="13">
        <f>+$D$4*0.325*D8</f>
        <v>0</v>
      </c>
      <c r="E10" s="13">
        <f>+$D$4*(0.325+0.334)*E8</f>
        <v>0</v>
      </c>
      <c r="F10" s="13">
        <f>+$D$4*(0.325+0.334)*F8</f>
        <v>0</v>
      </c>
      <c r="G10" s="13">
        <f>+$D$4*(0.325+0.334)*G8</f>
        <v>0</v>
      </c>
      <c r="H10" s="13">
        <f>+$D$4*(0.325+0.334)*H8</f>
        <v>0</v>
      </c>
      <c r="I10" s="13">
        <f>+$D$4*I8</f>
        <v>0</v>
      </c>
      <c r="J10" s="13">
        <f>+$D$4*J8</f>
        <v>0</v>
      </c>
      <c r="K10" s="13">
        <f>+$D$4*K8</f>
        <v>0</v>
      </c>
      <c r="L10" s="13">
        <f>+$D$4*L8</f>
        <v>0</v>
      </c>
      <c r="N10"/>
    </row>
    <row r="11" spans="2:17" ht="56.25" x14ac:dyDescent="0.3">
      <c r="B11" s="8" t="s">
        <v>8</v>
      </c>
      <c r="C11" s="9" t="s">
        <v>9</v>
      </c>
      <c r="D11" s="13">
        <f>+D10/0.625</f>
        <v>0</v>
      </c>
      <c r="E11" s="13">
        <f>+E10/0.625</f>
        <v>0</v>
      </c>
      <c r="F11" s="13">
        <f t="shared" ref="F11:L11" si="0">+F10/0.625</f>
        <v>0</v>
      </c>
      <c r="G11" s="13">
        <f t="shared" si="0"/>
        <v>0</v>
      </c>
      <c r="H11" s="13">
        <f>+H10/0.625</f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</row>
    <row r="12" spans="2:17" x14ac:dyDescent="0.3">
      <c r="B12" s="14"/>
      <c r="C12" s="14"/>
      <c r="D12" s="15"/>
      <c r="E12" s="16"/>
      <c r="F12" s="17"/>
      <c r="G12" s="17"/>
      <c r="H12" s="18"/>
      <c r="I12" s="18"/>
      <c r="J12" s="17"/>
      <c r="K12" s="17"/>
      <c r="L12" s="17"/>
      <c r="M12" s="18"/>
      <c r="N12" s="17"/>
      <c r="O12" s="17"/>
      <c r="P12" s="18"/>
      <c r="Q12" s="17"/>
    </row>
    <row r="13" spans="2:17" x14ac:dyDescent="0.3">
      <c r="B13" s="19" t="s">
        <v>10</v>
      </c>
    </row>
    <row r="14" spans="2:17" x14ac:dyDescent="0.3">
      <c r="B14" s="20" t="s">
        <v>11</v>
      </c>
      <c r="C14" s="20"/>
    </row>
    <row r="15" spans="2:17" ht="39.6" customHeight="1" x14ac:dyDescent="0.3">
      <c r="B15" s="30" t="s">
        <v>12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 ht="35.450000000000003" customHeight="1" x14ac:dyDescent="0.3">
      <c r="B16" s="30" t="s">
        <v>13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2:20" x14ac:dyDescent="0.3">
      <c r="B17" s="2" t="s">
        <v>14</v>
      </c>
    </row>
    <row r="18" spans="2:20" x14ac:dyDescent="0.3">
      <c r="B18" s="21" t="s">
        <v>15</v>
      </c>
    </row>
    <row r="19" spans="2:20" x14ac:dyDescent="0.3">
      <c r="B19" s="2" t="s">
        <v>16</v>
      </c>
    </row>
    <row r="20" spans="2:20" x14ac:dyDescent="0.3">
      <c r="B20" s="19"/>
    </row>
    <row r="24" spans="2:20" x14ac:dyDescent="0.3">
      <c r="E24" s="22"/>
    </row>
    <row r="25" spans="2:20" x14ac:dyDescent="0.3">
      <c r="E25" s="22"/>
    </row>
    <row r="26" spans="2:20" x14ac:dyDescent="0.3">
      <c r="D26" s="22"/>
      <c r="E26" s="22"/>
    </row>
    <row r="27" spans="2:20" x14ac:dyDescent="0.3">
      <c r="D27" s="22"/>
    </row>
    <row r="29" spans="2:20" x14ac:dyDescent="0.3">
      <c r="D29" s="22"/>
      <c r="E29" s="22"/>
    </row>
    <row r="30" spans="2:20" x14ac:dyDescent="0.3">
      <c r="C30" s="22"/>
      <c r="D30" s="22"/>
      <c r="E30" s="22"/>
      <c r="R30" s="22"/>
      <c r="S30" s="22"/>
      <c r="T30" s="22"/>
    </row>
    <row r="31" spans="2:20" x14ac:dyDescent="0.3">
      <c r="R31" s="22"/>
      <c r="S31" s="22"/>
      <c r="T31" s="22"/>
    </row>
  </sheetData>
  <sheetProtection algorithmName="SHA-512" hashValue="3+wAX/pDLk2UbnWW2TBp/H8u2HUKL8EUmjiexpnqvey+1G1mOBskEgJih7SLg72Q0Qn6QlC2mSOX/ZFyt6joCA==" saltValue="n2rLCdZTgvILXa3satM7aQ==" spinCount="100000" sheet="1" objects="1" scenarios="1"/>
  <mergeCells count="4">
    <mergeCell ref="B6:B7"/>
    <mergeCell ref="C6:C7"/>
    <mergeCell ref="B15:Q15"/>
    <mergeCell ref="B16:Q16"/>
  </mergeCells>
  <dataValidations disablePrompts="1" count="2">
    <dataValidation type="whole" allowBlank="1" showInputMessage="1" showErrorMessage="1" sqref="E22" xr:uid="{B61D56EB-1DD2-443B-8AB3-3E50415042B1}">
      <formula1>9440000</formula1>
      <formula2>18880000</formula2>
    </dataValidation>
    <dataValidation type="whole" allowBlank="1" showInputMessage="1" showErrorMessage="1" sqref="D4" xr:uid="{CF1AB0AA-5BCF-4E17-8CED-9235A2D04B4C}">
      <formula1>9440000</formula1>
      <formula2>9440000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49FE2-A1DA-45C1-BC46-1FCBC4F93302}">
  <sheetPr>
    <tabColor theme="5" tint="0.39997558519241921"/>
  </sheetPr>
  <dimension ref="B1:T35"/>
  <sheetViews>
    <sheetView tabSelected="1" zoomScale="70" zoomScaleNormal="70" workbookViewId="0">
      <selection activeCell="N9" sqref="N9"/>
    </sheetView>
  </sheetViews>
  <sheetFormatPr defaultColWidth="9.140625" defaultRowHeight="18.75" x14ac:dyDescent="0.3"/>
  <cols>
    <col min="1" max="1" width="9.140625" style="2"/>
    <col min="2" max="2" width="4.7109375" style="2" customWidth="1"/>
    <col min="3" max="3" width="34.7109375" style="2" customWidth="1"/>
    <col min="4" max="4" width="17.7109375" style="2" customWidth="1"/>
    <col min="5" max="17" width="15.7109375" style="2" customWidth="1"/>
    <col min="18" max="18" width="12.7109375" style="2" bestFit="1" customWidth="1"/>
    <col min="19" max="19" width="14.28515625" style="2" bestFit="1" customWidth="1"/>
    <col min="20" max="20" width="14.85546875" style="2" customWidth="1"/>
    <col min="21" max="21" width="5.85546875" style="2" customWidth="1"/>
    <col min="22" max="16384" width="9.140625" style="2"/>
  </cols>
  <sheetData>
    <row r="1" spans="2:17" ht="74.4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3.25" x14ac:dyDescent="0.35"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7" ht="19.5" thickBot="1" x14ac:dyDescent="0.35"/>
    <row r="4" spans="2:17" ht="19.5" thickBot="1" x14ac:dyDescent="0.35">
      <c r="B4" s="2" t="s">
        <v>1</v>
      </c>
      <c r="D4" s="24">
        <v>9440000</v>
      </c>
    </row>
    <row r="5" spans="2:17" ht="19.5" thickBot="1" x14ac:dyDescent="0.35">
      <c r="D5" s="4"/>
    </row>
    <row r="6" spans="2:17" ht="38.25" thickBot="1" x14ac:dyDescent="0.35">
      <c r="B6" s="26"/>
      <c r="C6" s="28"/>
      <c r="D6" s="5" t="s">
        <v>0</v>
      </c>
      <c r="E6" s="5" t="s">
        <v>0</v>
      </c>
      <c r="F6" s="5" t="s">
        <v>0</v>
      </c>
      <c r="G6" s="5"/>
      <c r="H6" s="5"/>
      <c r="I6" s="5" t="s">
        <v>0</v>
      </c>
      <c r="J6" s="5" t="s">
        <v>0</v>
      </c>
      <c r="K6" s="5"/>
      <c r="L6" s="5" t="s">
        <v>0</v>
      </c>
    </row>
    <row r="7" spans="2:17" x14ac:dyDescent="0.3">
      <c r="B7" s="27"/>
      <c r="C7" s="29"/>
      <c r="D7" s="7">
        <v>44561</v>
      </c>
      <c r="E7" s="7">
        <v>44651</v>
      </c>
      <c r="F7" s="7">
        <v>44742</v>
      </c>
      <c r="G7" s="23">
        <v>44834</v>
      </c>
      <c r="H7" s="6">
        <v>44926</v>
      </c>
      <c r="I7" s="7">
        <v>45016</v>
      </c>
      <c r="J7" s="7">
        <v>45107</v>
      </c>
      <c r="K7" s="6">
        <v>45199</v>
      </c>
      <c r="L7" s="7">
        <v>45291</v>
      </c>
    </row>
    <row r="8" spans="2:17" ht="75" x14ac:dyDescent="0.3">
      <c r="B8" s="8" t="s">
        <v>2</v>
      </c>
      <c r="C8" s="9" t="s">
        <v>3</v>
      </c>
      <c r="D8" s="10">
        <v>0.3</v>
      </c>
      <c r="E8" s="10">
        <v>0.3</v>
      </c>
      <c r="F8" s="10">
        <v>0.9</v>
      </c>
      <c r="G8" s="10"/>
      <c r="H8" s="10"/>
      <c r="I8" s="10">
        <v>0.79</v>
      </c>
      <c r="J8" s="10">
        <v>0.9</v>
      </c>
      <c r="K8" s="10"/>
      <c r="L8" s="10">
        <v>1</v>
      </c>
    </row>
    <row r="9" spans="2:17" ht="56.25" x14ac:dyDescent="0.3">
      <c r="B9" s="8" t="s">
        <v>4</v>
      </c>
      <c r="C9" s="9" t="s">
        <v>5</v>
      </c>
      <c r="D9" s="25">
        <v>0.3</v>
      </c>
      <c r="E9" s="11">
        <v>0.3</v>
      </c>
      <c r="F9" s="11">
        <v>0.9</v>
      </c>
      <c r="G9" s="11"/>
      <c r="H9" s="12"/>
      <c r="I9" s="11">
        <v>0.79</v>
      </c>
      <c r="J9" s="11">
        <v>0.9</v>
      </c>
      <c r="K9" s="12"/>
      <c r="L9" s="11">
        <v>1</v>
      </c>
    </row>
    <row r="10" spans="2:17" ht="56.25" x14ac:dyDescent="0.3">
      <c r="B10" s="8" t="s">
        <v>6</v>
      </c>
      <c r="C10" s="9" t="s">
        <v>7</v>
      </c>
      <c r="D10" s="13">
        <f>+$D$4*0.325*D8</f>
        <v>920400</v>
      </c>
      <c r="E10" s="13">
        <f>+$D$4*(0.325+0.334)*E8</f>
        <v>1866288</v>
      </c>
      <c r="F10" s="13">
        <f>+$D$4*(0.325+0.334)*F8</f>
        <v>5598864</v>
      </c>
      <c r="G10" s="13">
        <f>+$D$4*(0.325+0.334)*G8</f>
        <v>0</v>
      </c>
      <c r="H10" s="13">
        <f>+$D$4*(0.325+0.334)*H8</f>
        <v>0</v>
      </c>
      <c r="I10" s="13">
        <f>+$D$4*I8</f>
        <v>7457600</v>
      </c>
      <c r="J10" s="13">
        <f>+$D$4*J8</f>
        <v>8496000</v>
      </c>
      <c r="K10" s="13">
        <f>+$D$4*K8</f>
        <v>0</v>
      </c>
      <c r="L10" s="13">
        <f>+$D$4*L8</f>
        <v>9440000</v>
      </c>
    </row>
    <row r="11" spans="2:17" ht="56.25" x14ac:dyDescent="0.3">
      <c r="B11" s="8" t="s">
        <v>8</v>
      </c>
      <c r="C11" s="9" t="s">
        <v>9</v>
      </c>
      <c r="D11" s="13">
        <f>+D10/0.625</f>
        <v>1472640</v>
      </c>
      <c r="E11" s="13">
        <f t="shared" ref="E11:L11" si="0">+E10/0.625</f>
        <v>2986060.8</v>
      </c>
      <c r="F11" s="13">
        <f t="shared" si="0"/>
        <v>8958182.4000000004</v>
      </c>
      <c r="G11" s="13">
        <f t="shared" si="0"/>
        <v>0</v>
      </c>
      <c r="H11" s="13">
        <f>+H10/0.625</f>
        <v>0</v>
      </c>
      <c r="I11" s="13">
        <f t="shared" si="0"/>
        <v>11932160</v>
      </c>
      <c r="J11" s="13">
        <f t="shared" si="0"/>
        <v>13593600</v>
      </c>
      <c r="K11" s="13">
        <f t="shared" si="0"/>
        <v>0</v>
      </c>
      <c r="L11" s="13">
        <f t="shared" si="0"/>
        <v>15104000</v>
      </c>
    </row>
    <row r="12" spans="2:17" x14ac:dyDescent="0.3">
      <c r="B12" s="14"/>
      <c r="C12" s="14"/>
      <c r="D12" s="15"/>
      <c r="E12" s="16"/>
      <c r="F12" s="17"/>
      <c r="G12" s="17"/>
      <c r="H12" s="18"/>
      <c r="I12" s="18"/>
      <c r="J12" s="17"/>
      <c r="K12" s="17"/>
      <c r="L12" s="17"/>
      <c r="M12" s="18"/>
      <c r="N12" s="17"/>
      <c r="O12" s="17"/>
      <c r="P12" s="18"/>
      <c r="Q12" s="17"/>
    </row>
    <row r="13" spans="2:17" x14ac:dyDescent="0.3">
      <c r="B13" s="19" t="s">
        <v>10</v>
      </c>
    </row>
    <row r="14" spans="2:17" x14ac:dyDescent="0.3">
      <c r="B14" s="20" t="s">
        <v>11</v>
      </c>
      <c r="C14" s="20"/>
    </row>
    <row r="15" spans="2:17" ht="39.6" customHeight="1" x14ac:dyDescent="0.3">
      <c r="B15" s="30" t="s">
        <v>12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 ht="35.450000000000003" customHeight="1" x14ac:dyDescent="0.3">
      <c r="B16" s="30" t="s">
        <v>13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2:20" x14ac:dyDescent="0.3">
      <c r="B17" s="2" t="s">
        <v>14</v>
      </c>
    </row>
    <row r="18" spans="2:20" x14ac:dyDescent="0.3">
      <c r="B18" s="21" t="s">
        <v>15</v>
      </c>
    </row>
    <row r="19" spans="2:20" x14ac:dyDescent="0.3">
      <c r="B19" s="2" t="s">
        <v>16</v>
      </c>
      <c r="M19" s="22"/>
      <c r="N19" s="22"/>
      <c r="O19" s="22"/>
      <c r="P19" s="22"/>
      <c r="Q19" s="22"/>
      <c r="R19" s="22"/>
    </row>
    <row r="20" spans="2:20" x14ac:dyDescent="0.3">
      <c r="B20" s="19"/>
      <c r="M20" s="22"/>
      <c r="N20" s="22"/>
      <c r="O20" s="22"/>
      <c r="P20" s="22"/>
      <c r="Q20" s="22"/>
      <c r="R20" s="22"/>
    </row>
    <row r="21" spans="2:20" x14ac:dyDescent="0.3">
      <c r="M21" s="22"/>
      <c r="N21" s="22"/>
      <c r="O21" s="22"/>
      <c r="P21" s="22"/>
      <c r="Q21" s="22"/>
      <c r="R21" s="22"/>
    </row>
    <row r="22" spans="2:20" x14ac:dyDescent="0.3">
      <c r="B22" s="19" t="s">
        <v>18</v>
      </c>
      <c r="M22" s="22"/>
      <c r="N22" s="22"/>
      <c r="O22" s="22"/>
      <c r="P22" s="22"/>
      <c r="Q22" s="22"/>
      <c r="R22" s="22"/>
    </row>
    <row r="23" spans="2:20" x14ac:dyDescent="0.3">
      <c r="C23" s="2" t="s">
        <v>20</v>
      </c>
    </row>
    <row r="24" spans="2:20" x14ac:dyDescent="0.3">
      <c r="C24" s="2" t="s">
        <v>21</v>
      </c>
    </row>
    <row r="25" spans="2:20" x14ac:dyDescent="0.3">
      <c r="C25" s="2" t="s">
        <v>22</v>
      </c>
      <c r="E25" s="22"/>
    </row>
    <row r="26" spans="2:20" x14ac:dyDescent="0.3">
      <c r="D26" s="22"/>
      <c r="E26" s="22"/>
    </row>
    <row r="27" spans="2:20" x14ac:dyDescent="0.3">
      <c r="C27" s="2" t="s">
        <v>23</v>
      </c>
      <c r="D27" s="22"/>
      <c r="E27" s="22"/>
    </row>
    <row r="28" spans="2:20" x14ac:dyDescent="0.3">
      <c r="C28" s="2" t="s">
        <v>24</v>
      </c>
      <c r="D28" s="22"/>
    </row>
    <row r="29" spans="2:20" x14ac:dyDescent="0.3">
      <c r="C29" s="2" t="s">
        <v>26</v>
      </c>
    </row>
    <row r="30" spans="2:20" x14ac:dyDescent="0.3">
      <c r="D30" s="22"/>
      <c r="E30" s="22"/>
      <c r="R30" s="22"/>
      <c r="S30" s="22"/>
      <c r="T30" s="22"/>
    </row>
    <row r="31" spans="2:20" x14ac:dyDescent="0.3">
      <c r="C31" s="2" t="s">
        <v>27</v>
      </c>
      <c r="R31" s="22"/>
      <c r="S31" s="22"/>
      <c r="T31" s="22"/>
    </row>
    <row r="32" spans="2:20" x14ac:dyDescent="0.3">
      <c r="C32" s="2" t="s">
        <v>28</v>
      </c>
    </row>
    <row r="33" spans="3:3" x14ac:dyDescent="0.3">
      <c r="C33" s="2" t="s">
        <v>30</v>
      </c>
    </row>
    <row r="35" spans="3:3" x14ac:dyDescent="0.3">
      <c r="C35" s="2" t="s">
        <v>32</v>
      </c>
    </row>
  </sheetData>
  <sheetProtection algorithmName="SHA-512" hashValue="NuTH4xvifsTtBHRrwH49LO0zIipjXaRqZCY4WFdChNWn2bZ/LdNmR3o43ptFw7SoileUAxgauko/+fyFzKOP1w==" saltValue="Sh4h9SoHbDV4PPRHQ2FLJw==" spinCount="100000" sheet="1" objects="1" scenarios="1"/>
  <mergeCells count="4">
    <mergeCell ref="B6:B7"/>
    <mergeCell ref="C6:C7"/>
    <mergeCell ref="B15:Q15"/>
    <mergeCell ref="B16:Q16"/>
  </mergeCells>
  <dataValidations count="1">
    <dataValidation type="whole" allowBlank="1" showInputMessage="1" showErrorMessage="1" sqref="D4" xr:uid="{0F088EC2-8C9E-44F5-930F-9F7025C1ED19}">
      <formula1>9440000</formula1>
      <formula2>9440000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1595-0A90-4B5E-9A7D-F8AD4CA9FE08}">
  <sheetPr>
    <tabColor theme="4" tint="-0.249977111117893"/>
  </sheetPr>
  <dimension ref="B1:T39"/>
  <sheetViews>
    <sheetView zoomScale="70" zoomScaleNormal="70" workbookViewId="0">
      <selection activeCell="N9" sqref="N9"/>
    </sheetView>
  </sheetViews>
  <sheetFormatPr defaultColWidth="9.140625" defaultRowHeight="18.75" x14ac:dyDescent="0.3"/>
  <cols>
    <col min="1" max="1" width="9.140625" style="2"/>
    <col min="2" max="2" width="4.7109375" style="2" customWidth="1"/>
    <col min="3" max="3" width="34.7109375" style="2" customWidth="1"/>
    <col min="4" max="4" width="17.7109375" style="2" customWidth="1"/>
    <col min="5" max="17" width="15.7109375" style="2" customWidth="1"/>
    <col min="18" max="18" width="12.7109375" style="2" bestFit="1" customWidth="1"/>
    <col min="19" max="19" width="14.28515625" style="2" bestFit="1" customWidth="1"/>
    <col min="20" max="20" width="14.85546875" style="2" customWidth="1"/>
    <col min="21" max="21" width="5.85546875" style="2" customWidth="1"/>
    <col min="22" max="16384" width="9.140625" style="2"/>
  </cols>
  <sheetData>
    <row r="1" spans="2:17" ht="74.45" customHeigh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3.25" x14ac:dyDescent="0.35">
      <c r="B2" s="3" t="s">
        <v>17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2:17" ht="19.5" thickBot="1" x14ac:dyDescent="0.35"/>
    <row r="4" spans="2:17" ht="19.5" thickBot="1" x14ac:dyDescent="0.35">
      <c r="B4" s="2" t="s">
        <v>1</v>
      </c>
      <c r="D4" s="24">
        <v>9440000</v>
      </c>
    </row>
    <row r="5" spans="2:17" ht="19.5" thickBot="1" x14ac:dyDescent="0.35">
      <c r="D5" s="4"/>
    </row>
    <row r="6" spans="2:17" ht="38.25" thickBot="1" x14ac:dyDescent="0.35">
      <c r="B6" s="26"/>
      <c r="C6" s="28"/>
      <c r="D6" s="5" t="s">
        <v>0</v>
      </c>
      <c r="E6" s="5" t="s">
        <v>0</v>
      </c>
      <c r="F6" s="5" t="s">
        <v>0</v>
      </c>
      <c r="G6" s="5"/>
      <c r="H6" s="5"/>
      <c r="I6" s="5" t="s">
        <v>0</v>
      </c>
      <c r="J6" s="5" t="s">
        <v>0</v>
      </c>
      <c r="K6" s="5"/>
      <c r="L6" s="5" t="s">
        <v>0</v>
      </c>
    </row>
    <row r="7" spans="2:17" x14ac:dyDescent="0.3">
      <c r="B7" s="27"/>
      <c r="C7" s="29"/>
      <c r="D7" s="7">
        <v>44561</v>
      </c>
      <c r="E7" s="7">
        <v>44651</v>
      </c>
      <c r="F7" s="7">
        <v>44742</v>
      </c>
      <c r="G7" s="23">
        <v>44834</v>
      </c>
      <c r="H7" s="6">
        <v>44926</v>
      </c>
      <c r="I7" s="7">
        <v>45016</v>
      </c>
      <c r="J7" s="7">
        <v>45107</v>
      </c>
      <c r="K7" s="6">
        <v>45199</v>
      </c>
      <c r="L7" s="7">
        <v>45291</v>
      </c>
    </row>
    <row r="8" spans="2:17" ht="75" x14ac:dyDescent="0.3">
      <c r="B8" s="8" t="s">
        <v>2</v>
      </c>
      <c r="C8" s="9" t="s">
        <v>3</v>
      </c>
      <c r="D8" s="10">
        <v>0.3</v>
      </c>
      <c r="E8" s="10">
        <v>0.31</v>
      </c>
      <c r="F8" s="10">
        <v>0.9</v>
      </c>
      <c r="G8" s="10">
        <v>0.92</v>
      </c>
      <c r="H8" s="10">
        <v>0.93</v>
      </c>
      <c r="I8" s="10">
        <v>0.81</v>
      </c>
      <c r="J8" s="10">
        <v>0.92</v>
      </c>
      <c r="K8" s="10">
        <v>0.93</v>
      </c>
      <c r="L8" s="10">
        <v>1</v>
      </c>
    </row>
    <row r="9" spans="2:17" ht="56.25" x14ac:dyDescent="0.3">
      <c r="B9" s="8" t="s">
        <v>4</v>
      </c>
      <c r="C9" s="9" t="s">
        <v>5</v>
      </c>
      <c r="D9" s="25">
        <v>0.3</v>
      </c>
      <c r="E9" s="11">
        <v>0.3</v>
      </c>
      <c r="F9" s="11">
        <v>0.9</v>
      </c>
      <c r="G9" s="11"/>
      <c r="H9" s="12"/>
      <c r="I9" s="11">
        <v>0.79</v>
      </c>
      <c r="J9" s="11">
        <v>0.9</v>
      </c>
      <c r="K9" s="12"/>
      <c r="L9" s="11">
        <v>1</v>
      </c>
    </row>
    <row r="10" spans="2:17" ht="56.25" x14ac:dyDescent="0.3">
      <c r="B10" s="8" t="s">
        <v>6</v>
      </c>
      <c r="C10" s="9" t="s">
        <v>7</v>
      </c>
      <c r="D10" s="13">
        <f>+$D$4*0.325*D8</f>
        <v>920400</v>
      </c>
      <c r="E10" s="13">
        <f>+$D$4*(0.325+0.334)*E8</f>
        <v>1928497.6</v>
      </c>
      <c r="F10" s="13">
        <f>+$D$4*(0.325+0.334)*F8</f>
        <v>5598864</v>
      </c>
      <c r="G10" s="13">
        <f>+$D$4*(0.325+0.334)*G8</f>
        <v>5723283.2000000002</v>
      </c>
      <c r="H10" s="13">
        <f>+$D$4*(0.325+0.334)*H8</f>
        <v>5785492.8000000007</v>
      </c>
      <c r="I10" s="13">
        <f>+$D$4*I8</f>
        <v>7646400.0000000009</v>
      </c>
      <c r="J10" s="13">
        <f>+$D$4*J8</f>
        <v>8684800</v>
      </c>
      <c r="K10" s="13">
        <f>+$D$4*K8</f>
        <v>8779200</v>
      </c>
      <c r="L10" s="13">
        <f>+$D$4*L8</f>
        <v>9440000</v>
      </c>
    </row>
    <row r="11" spans="2:17" ht="56.25" x14ac:dyDescent="0.3">
      <c r="B11" s="8" t="s">
        <v>8</v>
      </c>
      <c r="C11" s="9" t="s">
        <v>9</v>
      </c>
      <c r="D11" s="13">
        <f>+D10/0.625</f>
        <v>1472640</v>
      </c>
      <c r="E11" s="13">
        <f t="shared" ref="E11:L11" si="0">+E10/0.625</f>
        <v>3085596.16</v>
      </c>
      <c r="F11" s="13">
        <f t="shared" si="0"/>
        <v>8958182.4000000004</v>
      </c>
      <c r="G11" s="13">
        <f t="shared" si="0"/>
        <v>9157253.120000001</v>
      </c>
      <c r="H11" s="13">
        <f>+H10/0.625</f>
        <v>9256788.4800000004</v>
      </c>
      <c r="I11" s="13">
        <f t="shared" si="0"/>
        <v>12234240.000000002</v>
      </c>
      <c r="J11" s="13">
        <f t="shared" si="0"/>
        <v>13895680</v>
      </c>
      <c r="K11" s="13">
        <f t="shared" si="0"/>
        <v>14046720</v>
      </c>
      <c r="L11" s="13">
        <f t="shared" si="0"/>
        <v>15104000</v>
      </c>
    </row>
    <row r="12" spans="2:17" x14ac:dyDescent="0.3">
      <c r="B12" s="14"/>
      <c r="C12" s="14"/>
      <c r="D12" s="15"/>
      <c r="E12" s="16"/>
      <c r="F12" s="17"/>
      <c r="G12" s="17"/>
      <c r="H12" s="18"/>
      <c r="I12" s="18"/>
      <c r="J12" s="17"/>
      <c r="K12" s="17"/>
      <c r="L12" s="17"/>
      <c r="M12" s="18"/>
      <c r="N12" s="17"/>
      <c r="O12" s="17"/>
      <c r="P12" s="18"/>
      <c r="Q12" s="17"/>
    </row>
    <row r="13" spans="2:17" x14ac:dyDescent="0.3">
      <c r="B13" s="19" t="s">
        <v>10</v>
      </c>
    </row>
    <row r="14" spans="2:17" x14ac:dyDescent="0.3">
      <c r="B14" s="20" t="s">
        <v>11</v>
      </c>
      <c r="C14" s="20"/>
    </row>
    <row r="15" spans="2:17" ht="39.6" customHeight="1" x14ac:dyDescent="0.3">
      <c r="B15" s="30" t="s">
        <v>12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2:17" ht="35.450000000000003" customHeight="1" x14ac:dyDescent="0.3">
      <c r="B16" s="30" t="s">
        <v>13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</row>
    <row r="17" spans="2:20" x14ac:dyDescent="0.3">
      <c r="B17" s="2" t="s">
        <v>14</v>
      </c>
    </row>
    <row r="18" spans="2:20" x14ac:dyDescent="0.3">
      <c r="B18" s="21" t="s">
        <v>15</v>
      </c>
    </row>
    <row r="19" spans="2:20" x14ac:dyDescent="0.3">
      <c r="B19" s="2" t="s">
        <v>16</v>
      </c>
      <c r="M19" s="22"/>
      <c r="N19" s="22"/>
      <c r="O19" s="22"/>
      <c r="P19" s="22"/>
      <c r="Q19" s="22"/>
      <c r="R19" s="22"/>
    </row>
    <row r="20" spans="2:20" x14ac:dyDescent="0.3">
      <c r="B20" s="19"/>
      <c r="M20" s="22"/>
      <c r="N20" s="22"/>
      <c r="O20" s="22"/>
      <c r="P20" s="22"/>
      <c r="Q20" s="22"/>
      <c r="R20" s="22"/>
    </row>
    <row r="21" spans="2:20" x14ac:dyDescent="0.3">
      <c r="M21" s="22"/>
      <c r="N21" s="22"/>
      <c r="O21" s="22"/>
      <c r="P21" s="22"/>
      <c r="Q21" s="22"/>
      <c r="R21" s="22"/>
    </row>
    <row r="22" spans="2:20" x14ac:dyDescent="0.3">
      <c r="B22" s="19" t="s">
        <v>18</v>
      </c>
      <c r="M22" s="22"/>
      <c r="N22" s="22"/>
      <c r="O22" s="22"/>
      <c r="P22" s="22"/>
      <c r="Q22" s="22"/>
      <c r="R22" s="22"/>
    </row>
    <row r="23" spans="2:20" x14ac:dyDescent="0.3">
      <c r="C23" s="2" t="s">
        <v>20</v>
      </c>
    </row>
    <row r="24" spans="2:20" x14ac:dyDescent="0.3">
      <c r="C24" s="2" t="s">
        <v>21</v>
      </c>
    </row>
    <row r="25" spans="2:20" x14ac:dyDescent="0.3">
      <c r="C25" s="2" t="s">
        <v>22</v>
      </c>
      <c r="E25" s="22"/>
    </row>
    <row r="26" spans="2:20" x14ac:dyDescent="0.3">
      <c r="D26" s="22"/>
      <c r="E26" s="22"/>
    </row>
    <row r="27" spans="2:20" x14ac:dyDescent="0.3">
      <c r="C27" s="2" t="s">
        <v>23</v>
      </c>
      <c r="D27" s="22"/>
      <c r="E27" s="22"/>
    </row>
    <row r="28" spans="2:20" x14ac:dyDescent="0.3">
      <c r="C28" s="2" t="s">
        <v>24</v>
      </c>
      <c r="D28" s="22"/>
    </row>
    <row r="29" spans="2:20" x14ac:dyDescent="0.3">
      <c r="C29" s="2" t="s">
        <v>25</v>
      </c>
      <c r="D29" s="22"/>
    </row>
    <row r="30" spans="2:20" x14ac:dyDescent="0.3">
      <c r="C30" s="2" t="s">
        <v>26</v>
      </c>
    </row>
    <row r="31" spans="2:20" x14ac:dyDescent="0.3">
      <c r="C31" s="2" t="s">
        <v>19</v>
      </c>
      <c r="D31" s="22"/>
      <c r="E31" s="22"/>
    </row>
    <row r="32" spans="2:20" x14ac:dyDescent="0.3">
      <c r="D32" s="22"/>
      <c r="E32" s="22"/>
      <c r="R32" s="22"/>
      <c r="S32" s="22"/>
      <c r="T32" s="22"/>
    </row>
    <row r="33" spans="3:20" x14ac:dyDescent="0.3">
      <c r="C33" s="2" t="s">
        <v>27</v>
      </c>
      <c r="R33" s="22"/>
      <c r="S33" s="22"/>
      <c r="T33" s="22"/>
    </row>
    <row r="34" spans="3:20" x14ac:dyDescent="0.3">
      <c r="C34" s="2" t="s">
        <v>28</v>
      </c>
    </row>
    <row r="35" spans="3:20" x14ac:dyDescent="0.3">
      <c r="C35" s="2" t="s">
        <v>29</v>
      </c>
    </row>
    <row r="36" spans="3:20" x14ac:dyDescent="0.3">
      <c r="C36" s="2" t="s">
        <v>30</v>
      </c>
    </row>
    <row r="37" spans="3:20" x14ac:dyDescent="0.3">
      <c r="C37" s="2" t="s">
        <v>31</v>
      </c>
    </row>
    <row r="39" spans="3:20" x14ac:dyDescent="0.3">
      <c r="C39" s="2" t="s">
        <v>32</v>
      </c>
    </row>
  </sheetData>
  <sheetProtection algorithmName="SHA-512" hashValue="eyG8YjImzCiHXB1UCV9ivi983iowWT0HjIcwtIDxTR5ZeaV36mgeQBgfIaV/IC8luWuFdyzHU91IvnHYcUkDJw==" saltValue="ff8gNlClFc8rVXgLDJJbIw==" spinCount="100000" sheet="1" objects="1" scenarios="1"/>
  <mergeCells count="4">
    <mergeCell ref="B6:B7"/>
    <mergeCell ref="C6:C7"/>
    <mergeCell ref="B15:Q15"/>
    <mergeCell ref="B16:Q16"/>
  </mergeCells>
  <dataValidations count="1">
    <dataValidation type="whole" allowBlank="1" showInputMessage="1" showErrorMessage="1" sqref="D4" xr:uid="{E40E4B55-8A65-4BF6-B80B-828491522B0B}">
      <formula1>9440000</formula1>
      <formula2>9440000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 plasmajev</vt:lpstr>
      <vt:lpstr>plan plasmaje_vzorecMINIMUM</vt:lpstr>
      <vt:lpstr>plan plasmaje_vzorec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 Inkret</dc:creator>
  <cp:lastModifiedBy>Matija Simončič</cp:lastModifiedBy>
  <cp:lastPrinted>2021-06-24T13:50:59Z</cp:lastPrinted>
  <dcterms:created xsi:type="dcterms:W3CDTF">2015-06-05T18:17:20Z</dcterms:created>
  <dcterms:modified xsi:type="dcterms:W3CDTF">2021-07-21T11:19:37Z</dcterms:modified>
</cp:coreProperties>
</file>